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3_Washington\Channel_Migration\07_Final\Tables\"/>
    </mc:Choice>
  </mc:AlternateContent>
  <xr:revisionPtr revIDLastSave="0" documentId="13_ncr:1_{82EEAD02-C019-4351-A3F5-41F06975A314}" xr6:coauthVersionLast="47" xr6:coauthVersionMax="47" xr10:uidLastSave="{00000000-0000-0000-0000-000000000000}"/>
  <bookViews>
    <workbookView xWindow="-28920" yWindow="-120" windowWidth="29040" windowHeight="15840" xr2:uid="{2AD8C52C-A1F2-4EC5-A6B0-87AA6A003C94}"/>
  </bookViews>
  <sheets>
    <sheet name="Summary" sheetId="5" r:id="rId1"/>
    <sheet name="Description" sheetId="8" state="hidden" r:id="rId2"/>
    <sheet name="EHA" sheetId="3" r:id="rId3"/>
    <sheet name="AHA" sheetId="4" r:id="rId4"/>
    <sheet name="Flagged" sheetId="2" r:id="rId5"/>
    <sheet name="AC width" sheetId="6"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8" l="1"/>
  <c r="AA4" i="8"/>
  <c r="Q84" i="8"/>
  <c r="R84" i="8"/>
  <c r="S84" i="8"/>
  <c r="T84" i="8"/>
  <c r="U84" i="8"/>
  <c r="V84" i="8"/>
  <c r="W84" i="8"/>
  <c r="X84" i="8"/>
  <c r="Y84" i="8"/>
  <c r="Z84" i="8"/>
  <c r="AA84" i="8"/>
  <c r="P84" i="8"/>
  <c r="P59" i="8"/>
  <c r="Q97" i="8"/>
  <c r="Q4" i="8" s="1"/>
  <c r="R97" i="8"/>
  <c r="R4" i="8" s="1"/>
  <c r="S97" i="8"/>
  <c r="T97" i="8"/>
  <c r="T4" i="8" s="1"/>
  <c r="U97" i="8"/>
  <c r="U4" i="8" s="1"/>
  <c r="V97" i="8"/>
  <c r="V4" i="8" s="1"/>
  <c r="W97" i="8"/>
  <c r="W4" i="8" s="1"/>
  <c r="X97" i="8"/>
  <c r="X4" i="8" s="1"/>
  <c r="Y97" i="8"/>
  <c r="Y4" i="8" s="1"/>
  <c r="Z97" i="8"/>
  <c r="Z4" i="8" s="1"/>
  <c r="AA97" i="8"/>
  <c r="P97" i="8"/>
  <c r="P4" i="8" s="1"/>
  <c r="P87" i="8"/>
  <c r="P88" i="8"/>
  <c r="AA70" i="8"/>
  <c r="AA3" i="8" s="1"/>
  <c r="Q70" i="8"/>
  <c r="Q3" i="8" s="1"/>
  <c r="R70" i="8"/>
  <c r="R3" i="8" s="1"/>
  <c r="S70" i="8"/>
  <c r="S3" i="8" s="1"/>
  <c r="T70" i="8"/>
  <c r="T3" i="8" s="1"/>
  <c r="U70" i="8"/>
  <c r="U3" i="8" s="1"/>
  <c r="V70" i="8"/>
  <c r="V3" i="8" s="1"/>
  <c r="W70" i="8"/>
  <c r="W3" i="8" s="1"/>
  <c r="X70" i="8"/>
  <c r="X3" i="8" s="1"/>
  <c r="Y70" i="8"/>
  <c r="Y3" i="8" s="1"/>
  <c r="Z70" i="8"/>
  <c r="Z3" i="8" s="1"/>
  <c r="P70" i="8"/>
  <c r="P3" i="8" s="1"/>
  <c r="R59" i="8"/>
  <c r="S59" i="8"/>
  <c r="T59" i="8"/>
  <c r="U59" i="8"/>
  <c r="V59" i="8"/>
  <c r="W59" i="8"/>
  <c r="X59" i="8"/>
  <c r="Y59" i="8"/>
  <c r="Z59" i="8"/>
  <c r="AA59" i="8"/>
  <c r="Q59" i="8"/>
  <c r="Q47" i="8"/>
  <c r="R47" i="8"/>
  <c r="S47" i="8"/>
  <c r="T47" i="8"/>
  <c r="U47" i="8"/>
  <c r="V47" i="8"/>
  <c r="W47" i="8"/>
  <c r="X47" i="8"/>
  <c r="Y47" i="8"/>
  <c r="Z47" i="8"/>
  <c r="AA47" i="8"/>
  <c r="Q53" i="8"/>
  <c r="R53" i="8"/>
  <c r="S53" i="8"/>
  <c r="T53" i="8"/>
  <c r="U53" i="8"/>
  <c r="V53" i="8"/>
  <c r="W53" i="8"/>
  <c r="X53" i="8"/>
  <c r="Y53" i="8"/>
  <c r="Z53" i="8"/>
  <c r="AA53" i="8"/>
  <c r="P53" i="8"/>
  <c r="P47" i="8"/>
  <c r="Q32" i="8"/>
  <c r="R32" i="8"/>
  <c r="S32" i="8"/>
  <c r="T32" i="8"/>
  <c r="U32" i="8"/>
  <c r="V32" i="8"/>
  <c r="W32" i="8"/>
  <c r="X32" i="8"/>
  <c r="Y32" i="8"/>
  <c r="Z32" i="8"/>
  <c r="AA32" i="8"/>
  <c r="P32" i="8"/>
  <c r="AA25" i="8"/>
  <c r="Z25" i="8"/>
  <c r="Y25" i="8"/>
  <c r="X25" i="8"/>
  <c r="W25" i="8"/>
  <c r="V25" i="8"/>
  <c r="U25" i="8"/>
  <c r="T25" i="8"/>
  <c r="S25" i="8"/>
  <c r="R25" i="8"/>
  <c r="Q25" i="8"/>
  <c r="P25" i="8"/>
  <c r="Q10" i="8"/>
  <c r="R10" i="8"/>
  <c r="S10" i="8"/>
  <c r="T10" i="8"/>
  <c r="U10" i="8"/>
  <c r="U2" i="8" s="1"/>
  <c r="V10" i="8"/>
  <c r="V2" i="8" s="1"/>
  <c r="W10" i="8"/>
  <c r="W2" i="8" s="1"/>
  <c r="X10" i="8"/>
  <c r="X2" i="8" s="1"/>
  <c r="Y10" i="8"/>
  <c r="Z10" i="8"/>
  <c r="AA10" i="8"/>
  <c r="P10" i="8"/>
  <c r="P11" i="8"/>
  <c r="P12" i="8"/>
  <c r="P13" i="8"/>
  <c r="P14" i="8"/>
  <c r="Q21" i="8"/>
  <c r="R21" i="8"/>
  <c r="S21" i="8"/>
  <c r="T21" i="8"/>
  <c r="U21" i="8"/>
  <c r="V21" i="8"/>
  <c r="W21" i="8"/>
  <c r="X21" i="8"/>
  <c r="Y21" i="8"/>
  <c r="Z21" i="8"/>
  <c r="AA21" i="8"/>
  <c r="Q22" i="8"/>
  <c r="R22" i="8"/>
  <c r="S22" i="8"/>
  <c r="T22" i="8"/>
  <c r="U22" i="8"/>
  <c r="V22" i="8"/>
  <c r="W22" i="8"/>
  <c r="X22" i="8"/>
  <c r="Y22" i="8"/>
  <c r="Z22" i="8"/>
  <c r="AA22" i="8"/>
  <c r="Q23" i="8"/>
  <c r="R23" i="8"/>
  <c r="S23" i="8"/>
  <c r="T23" i="8"/>
  <c r="U23" i="8"/>
  <c r="V23" i="8"/>
  <c r="W23" i="8"/>
  <c r="X23" i="8"/>
  <c r="Y23" i="8"/>
  <c r="Z23" i="8"/>
  <c r="AA23" i="8"/>
  <c r="P20" i="8"/>
  <c r="P21" i="8"/>
  <c r="P22" i="8"/>
  <c r="P23" i="8"/>
  <c r="P2" i="8" l="1"/>
  <c r="AA2" i="8"/>
  <c r="S2" i="8"/>
  <c r="Z2" i="8"/>
  <c r="R2" i="8"/>
  <c r="Y2" i="8"/>
  <c r="Q2" i="8"/>
  <c r="T2" i="8"/>
</calcChain>
</file>

<file path=xl/sharedStrings.xml><?xml version="1.0" encoding="utf-8"?>
<sst xmlns="http://schemas.openxmlformats.org/spreadsheetml/2006/main" count="475" uniqueCount="151">
  <si>
    <t>River Segment</t>
  </si>
  <si>
    <t>Length (ft)</t>
  </si>
  <si>
    <t>Slope</t>
  </si>
  <si>
    <t>Sinuosity</t>
  </si>
  <si>
    <t>Channel pattern, recent change, and large woody debris (LWD)</t>
  </si>
  <si>
    <t>River banks, geology, constraints</t>
  </si>
  <si>
    <t>Alluvial fans and landslides</t>
  </si>
  <si>
    <t>Landslide deposits along left valley wall</t>
  </si>
  <si>
    <t>RS10</t>
  </si>
  <si>
    <t>Landslide deposits along right valley wall</t>
  </si>
  <si>
    <t>RS11</t>
  </si>
  <si>
    <t>RS12</t>
  </si>
  <si>
    <t>Note</t>
  </si>
  <si>
    <t>Average AC Width (ft)</t>
  </si>
  <si>
    <t>EHA Rate Type</t>
  </si>
  <si>
    <t>Years</t>
  </si>
  <si>
    <t>30-year Buffer (ft)</t>
  </si>
  <si>
    <t>100-year Buffer (ft)</t>
  </si>
  <si>
    <t>Lagasse and others, 2004</t>
  </si>
  <si>
    <t>Avulsions observed in photo record (1950s-2018); 
No; Yes, Rare (1-2 avulsions); Yes, Occasional (3-4); Yes, Frequent (&gt;4)</t>
  </si>
  <si>
    <t>The topography, vegetation, and geology of the floodplain are conducive to avulsions. E.g., there are ponds, low-lying historical channels, swales or drainage ditches in the historical floodplain; if the active channel reconnects with one of these channels, there is an increased chance of avulsion within the CMZ.</t>
  </si>
  <si>
    <t>No potential avulsion paths were identified in this river segment.</t>
  </si>
  <si>
    <t>2018 active channel adjacent to landslide deposit</t>
  </si>
  <si>
    <t>EHA Rate (ft/yr)</t>
  </si>
  <si>
    <t>RS_1</t>
  </si>
  <si>
    <t>Shape_Leng</t>
  </si>
  <si>
    <t>RS</t>
  </si>
  <si>
    <t>Confluence with unnamed tributary on right bank</t>
  </si>
  <si>
    <t>Confluence with unnamed tributary on left bank</t>
  </si>
  <si>
    <t>Very minor channel migration visible in aerial photo record from 1950s-2018</t>
  </si>
  <si>
    <t>Recent, rapid bank erosion observed in aerial photographs</t>
  </si>
  <si>
    <t>Meander loop in process of being abandoned</t>
  </si>
  <si>
    <t>sinuosity</t>
  </si>
  <si>
    <t>M</t>
  </si>
  <si>
    <t>H</t>
  </si>
  <si>
    <t>L</t>
  </si>
  <si>
    <t>Form-1</t>
  </si>
  <si>
    <t>straight channel</t>
  </si>
  <si>
    <t>nearly straight channel</t>
  </si>
  <si>
    <t>moderately sinuous channel</t>
  </si>
  <si>
    <t>highly sinuous channel</t>
  </si>
  <si>
    <t>with active gravel bars</t>
  </si>
  <si>
    <t>with multiple oxbow lakes</t>
  </si>
  <si>
    <t>incised,</t>
  </si>
  <si>
    <t xml:space="preserve">modified, </t>
  </si>
  <si>
    <t>Riparian area is primarily comprised of</t>
  </si>
  <si>
    <t>agricultural lands</t>
  </si>
  <si>
    <t>with some roads adjacent to channel</t>
  </si>
  <si>
    <t>with some agricultural lands</t>
  </si>
  <si>
    <t>with some woody vegetation</t>
  </si>
  <si>
    <t>and some wetland-like landcover</t>
  </si>
  <si>
    <t>with several ponds</t>
  </si>
  <si>
    <t>x</t>
  </si>
  <si>
    <t>No channel change visible in aerial photo record</t>
  </si>
  <si>
    <t>Minor channel migration visible in aerial photo record from 1950s-2018</t>
  </si>
  <si>
    <t>with some developed land</t>
  </si>
  <si>
    <t>Confluence with unnamed tributaries on right and left bank</t>
  </si>
  <si>
    <t xml:space="preserve">Confluence with multiple unnamed tributaries </t>
  </si>
  <si>
    <t xml:space="preserve"> and other alluvium</t>
  </si>
  <si>
    <t>Geology</t>
  </si>
  <si>
    <t xml:space="preserve">Banks and valley bottom composed of </t>
  </si>
  <si>
    <t>and bridge abutments</t>
  </si>
  <si>
    <t>roads</t>
  </si>
  <si>
    <t>bedrock</t>
  </si>
  <si>
    <t>Missoula Flood deposits</t>
  </si>
  <si>
    <t>bridge abutments</t>
  </si>
  <si>
    <t>landslide deposits</t>
  </si>
  <si>
    <t>Landslide deposit along left valley wall</t>
  </si>
  <si>
    <t>Very small landslide deposit along right valley wall</t>
  </si>
  <si>
    <t>Landslide deposit along right valley wall</t>
  </si>
  <si>
    <t>Very small landslide deposit along left valley wall</t>
  </si>
  <si>
    <t>Landslide deposits along both valley walls</t>
  </si>
  <si>
    <t>levees</t>
  </si>
  <si>
    <t>bedrock and landslide deposits</t>
  </si>
  <si>
    <t>Single-thread,</t>
  </si>
  <si>
    <t>Multi-thread,</t>
  </si>
  <si>
    <t>woody vegetation</t>
  </si>
  <si>
    <t>developed land</t>
  </si>
  <si>
    <t>ponds and wetland-like landcover</t>
  </si>
  <si>
    <t>(Glenwood)</t>
  </si>
  <si>
    <t>Minor large woody debris (LWD) observed</t>
  </si>
  <si>
    <t>No large woody debris (LWD) observed</t>
  </si>
  <si>
    <t>Large woody debris (LWD) observed</t>
  </si>
  <si>
    <t>erodible, Quaternary alluvium</t>
  </si>
  <si>
    <t>Change-1</t>
  </si>
  <si>
    <t>Riparian-1</t>
  </si>
  <si>
    <t>Confluence-1</t>
  </si>
  <si>
    <t>LWD-1</t>
  </si>
  <si>
    <t>Banks and valley bottom-2</t>
  </si>
  <si>
    <t>valley walls-2</t>
  </si>
  <si>
    <t>Alluvial fans and landslides-2</t>
  </si>
  <si>
    <t>edge of LS-2</t>
  </si>
  <si>
    <t xml:space="preserve">Single-thread, moderately sinuous channel. No channel change visible in aerial photo record. Riparian area is primarily comprised of woody vegetation with some developed land (Glenwood). Confluence with unnamed tributary on left bank. No large woody debris (LWD) observed. </t>
  </si>
  <si>
    <t xml:space="preserve"> </t>
  </si>
  <si>
    <t>Valley walls are</t>
  </si>
  <si>
    <t xml:space="preserve">adjacent to channel  </t>
  </si>
  <si>
    <t xml:space="preserve">Single-thread, highly sinuous channel. No channel change visible in aerial photo record. Riparian area is primarily comprised of woody vegetation. Confluence with unnamed tributary on left bank. No large woody debris (LWD) observed. </t>
  </si>
  <si>
    <t xml:space="preserve">Single-thread, highly sinuous channel. No channel change visible in aerial photo record. Riparian area is primarily comprised of woody vegetation. . No large woody debris (LWD) observed. </t>
  </si>
  <si>
    <t xml:space="preserve">Single-thread, highly sinuous channel. No channel change visible in aerial photo record. Riparian area is primarily comprised of woody vegetation. Confluence with unnamed tributary on right bank. No large woody debris (LWD) observed. </t>
  </si>
  <si>
    <t xml:space="preserve">Single-thread, straight channel. No channel change visible in aerial photo record. Riparian area is primarily comprised of woody vegetation. . No large woody debris (LWD) observed. </t>
  </si>
  <si>
    <t xml:space="preserve">Single-thread, moderately sinuous channel. No channel change visible in aerial photo record. Riparian area is primarily comprised of woody vegetation. Confluence with multiple unnamed tributaries . No large woody debris (LWD) observed. </t>
  </si>
  <si>
    <t xml:space="preserve">Single-thread, nearly straight channel. No channel change visible in aerial photo record. Riparian area is primarily comprised of woody vegetation. . No large woody debris (LWD) observed. </t>
  </si>
  <si>
    <t xml:space="preserve">Single-thread, nearly straight channel. Minor channel migration visible in aerial photo record from 1950s-2018. Riparian area is primarily comprised of woody vegetation. Confluence with unnamed tributary on right bank Confluence with multiple unnamed tributaries . No large woody debris (LWD) observed. </t>
  </si>
  <si>
    <t xml:space="preserve">Single-thread, nearly straight channel. Minor channel migration visible in aerial photo record from 1950s-2018. Riparian area is primarily comprised of woody vegetation. Confluence with unnamed tributary on right bank. No large woody debris (LWD) observed. </t>
  </si>
  <si>
    <t xml:space="preserve">Banks and valley bottom composed of erodible, Quaternary alluvium, roads, landslide deposits, and bridge abutments. Valley walls are bedrock and landslide deposits. </t>
  </si>
  <si>
    <t xml:space="preserve">Banks and valley bottom composed of erodible, Quaternary alluvium, landslide deposits. Valley walls are bedrock and landslide deposits. </t>
  </si>
  <si>
    <t xml:space="preserve">Banks and valley bottom composed of erodible, Quaternary alluvium, landslide deposits. Valley walls are bedrock. </t>
  </si>
  <si>
    <t xml:space="preserve">Banks and valley bottom composed of erodible, Quaternary alluvium, roads, bedrock, landslide deposits, and bridge abutment. Valley walls are bedrock and landslide deposits which partially confine channel,. </t>
  </si>
  <si>
    <t xml:space="preserve">Banks and valley bottom composed of erodible, Quaternary alluvium, roads, landslide deposits. Valley walls are bedrock and landslide deposits which confine channel. </t>
  </si>
  <si>
    <t xml:space="preserve">Banks and valley bottom composed of erodible, Quaternary alluvium, roads, landslide deposits. Valley walls are bedrock and landslide deposits. </t>
  </si>
  <si>
    <t xml:space="preserve">Banks and valley bottom composed of erodible, Quaternary alluvium, roads, bedrock, landslide deposits. Valley walls are bedrock and landslide deposits which partially confine channel,. </t>
  </si>
  <si>
    <t xml:space="preserve">Banks and valley bottom composed of erodible, Quaternary alluvium, roads, bedrock, landslide deposits. Valley walls are bedrock and landslide deposits which partially confine channel. </t>
  </si>
  <si>
    <t xml:space="preserve">Landslide deposits along left valley wall, adjacent to channel. </t>
  </si>
  <si>
    <t xml:space="preserve">Landslide deposits along left valley wall. </t>
  </si>
  <si>
    <t xml:space="preserve">Landslide deposits along both valley walls, adjacent to channel. </t>
  </si>
  <si>
    <t xml:space="preserve">Single-thread, nearly straight channel. Minor channel migration visible in aerial photo record from 1950s-2018. Riparian area is primarily comprised of woody vegetation. Confluence with unnamed tributary on right bank Confluence with multiple unnamed tributaries. No large woody debris (LWD) observed. </t>
  </si>
  <si>
    <t>which confines channel</t>
  </si>
  <si>
    <t>which partially confines channel</t>
  </si>
  <si>
    <t xml:space="preserve">Banks and valley bottom composed of erodible, Quaternary alluvium, roads, bedrock, landslide deposits, and bridge abutment. Valley walls are bedrock and landslide deposits which partially confines channel. </t>
  </si>
  <si>
    <t>Landslide deposits along both valley walls, adjacent to channel. AC flows at the edge of large landslides on both banks. These slides appears to substantially narrow the valley bottom.</t>
  </si>
  <si>
    <t>AC flows at the edge of large landslides at several locations on left bank that is more than 1 km long. This slide appears to substantially narrow the valley bottom..</t>
  </si>
  <si>
    <t>AC flows at the edge of large landslides on both banks. These slides appears to substantially narrow the valley bottom..</t>
  </si>
  <si>
    <t xml:space="preserve">Banks and valley bottom composed of erodible, Quaternary alluvium, and landslide deposits. Valley walls are bedrock and landslide deposits. </t>
  </si>
  <si>
    <t xml:space="preserve">Banks and valley bottom composed of erodible, Quaternary alluvium, and landslide deposits. Valley walls are bedrock. </t>
  </si>
  <si>
    <t xml:space="preserve">Banks and valley bottom composed of erodible, Quaternary alluvium, roads, and landslide deposits. Valley walls are bedrock and landslide deposits which confines channel. </t>
  </si>
  <si>
    <t xml:space="preserve">Banks and valley bottom composed of erodible, Quaternary alluvium, roads, and landslide deposits. Valley walls are bedrock and landslide deposits. </t>
  </si>
  <si>
    <t xml:space="preserve">Banks and valley bottom composed of erodible, Quaternary alluvium, roads, bedrock, and landslide deposits. Valley walls are bedrock and landslide deposits which partially confines channel. </t>
  </si>
  <si>
    <t>No</t>
  </si>
  <si>
    <t>Unclear</t>
  </si>
  <si>
    <t>RS01</t>
  </si>
  <si>
    <t>RS02</t>
  </si>
  <si>
    <t>RS03</t>
  </si>
  <si>
    <t>RS04</t>
  </si>
  <si>
    <t>RS05</t>
  </si>
  <si>
    <t>RS06</t>
  </si>
  <si>
    <t>RS07</t>
  </si>
  <si>
    <t>RS08</t>
  </si>
  <si>
    <t>RS09</t>
  </si>
  <si>
    <t xml:space="preserve">Single-thread, moderately sinuous channel. No channel change visible in aerial photo record from 1950s-2018. Riparian area is primarily comprised of woody vegetation with some developed land (Glenwood). Confluence with unnamed tributary on left bank. No large woody debris (LWD) observed. </t>
  </si>
  <si>
    <t xml:space="preserve">Single-thread, highly sinuous channel. No channel change visible in aerial photo record from 1950s-2018. Riparian area is primarily comprised of woody vegetation. Confluence with unnamed tributary on left bank. No large woody debris (LWD) observed. </t>
  </si>
  <si>
    <t xml:space="preserve">Single-thread, highly sinuous channel. No channel change visible in aerial photo record from 1950s-2018. Riparian area is primarily comprised of woody vegetation. No large woody debris (LWD) observed. </t>
  </si>
  <si>
    <t xml:space="preserve">Single-thread, highly sinuous channel. No channel change visible in aerial photo record from 1950s-2018. Riparian area is primarily comprised of woody vegetation. Confluence with unnamed tributary on right bank. No large woody debris (LWD) observed. </t>
  </si>
  <si>
    <t xml:space="preserve">Single-thread, straight channel. No channel change visible in aerial photo record from 1950s-2018. Riparian area is primarily comprised of woody vegetation. No large woody debris (LWD) observed. </t>
  </si>
  <si>
    <t xml:space="preserve">Single-thread, moderately sinuous channel. No channel change visible in aerial photo record from 1950s-2018. Riparian area is primarily comprised of woody vegetation. Confluence with multiple unnamed tributaries. No large woody debris (LWD) observed. </t>
  </si>
  <si>
    <t xml:space="preserve">Single-thread, nearly straight channel. No channel change visible in aerial photo record from 1950s-2018. Riparian area is primarily comprised of woody vegetation. No large woody debris (LWD) observed. </t>
  </si>
  <si>
    <t>Downstream, stream station (ft)</t>
  </si>
  <si>
    <t>Upstream, stream station (ft)</t>
  </si>
  <si>
    <t>Average Width (ft)</t>
  </si>
  <si>
    <t>EHA Rate (channel widths/yr)</t>
  </si>
  <si>
    <t>Beaver Creek, Washington County</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</si>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</sst>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000"/>
    <numFmt numFmtId="167"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3">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0" fontId="3" fillId="0" borderId="0" xfId="0" applyFont="1" applyAlignment="1">
      <alignment wrapText="1"/>
    </xf>
    <xf numFmtId="1" fontId="3" fillId="0" borderId="0" xfId="0" applyNumberFormat="1" applyFont="1"/>
    <xf numFmtId="166" fontId="0" fillId="0" borderId="0" xfId="0" applyNumberFormat="1"/>
    <xf numFmtId="0" fontId="0" fillId="0" borderId="0" xfId="0" applyFill="1"/>
    <xf numFmtId="0" fontId="0" fillId="33" borderId="0" xfId="0" applyFill="1"/>
    <xf numFmtId="0" fontId="0" fillId="34" borderId="0" xfId="0" applyFont="1" applyFill="1"/>
    <xf numFmtId="0" fontId="0" fillId="0" borderId="0" xfId="0" applyFill="1" applyAlignment="1">
      <alignment wrapText="1"/>
    </xf>
    <xf numFmtId="0" fontId="0" fillId="0" borderId="0" xfId="0" applyFont="1" applyBorder="1"/>
    <xf numFmtId="0" fontId="3" fillId="0" borderId="0" xfId="0" applyFont="1" applyFill="1" applyAlignment="1">
      <alignment wrapText="1"/>
    </xf>
    <xf numFmtId="2" fontId="0" fillId="0" borderId="0" xfId="0" applyNumberFormat="1" applyFont="1"/>
    <xf numFmtId="167" fontId="0" fillId="0" borderId="0" xfId="0" applyNumberForma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R44"/>
  <sheetViews>
    <sheetView tabSelected="1" zoomScaleNormal="100" workbookViewId="0"/>
  </sheetViews>
  <sheetFormatPr defaultColWidth="9.109375" defaultRowHeight="14.4" x14ac:dyDescent="0.3"/>
  <cols>
    <col min="1" max="1" width="14.44140625" style="12" customWidth="1"/>
    <col min="2" max="2" width="8.77734375" style="12" bestFit="1" customWidth="1"/>
    <col min="3" max="3" width="8.88671875" style="12" bestFit="1" customWidth="1"/>
    <col min="4" max="4" width="11.21875" style="12" bestFit="1" customWidth="1"/>
    <col min="5" max="5" width="16.33203125" style="12" bestFit="1" customWidth="1"/>
    <col min="6" max="6" width="6" style="12" bestFit="1" customWidth="1"/>
    <col min="7" max="7" width="8.6640625" style="18" bestFit="1" customWidth="1"/>
    <col min="8" max="8" width="14.44140625" style="12" bestFit="1" customWidth="1"/>
    <col min="9" max="9" width="18" style="12" customWidth="1"/>
    <col min="10" max="10" width="87.44140625" style="12" customWidth="1"/>
    <col min="11" max="11" width="73.44140625" style="12" bestFit="1" customWidth="1"/>
    <col min="12" max="12" width="73" style="12" bestFit="1" customWidth="1"/>
    <col min="13" max="16" width="10.21875" style="12" customWidth="1"/>
    <col min="17" max="29" width="8.33203125" style="12" customWidth="1"/>
    <col min="30" max="16384" width="9.109375" style="12"/>
  </cols>
  <sheetData>
    <row r="1" spans="1:18" x14ac:dyDescent="0.3">
      <c r="A1" s="2" t="s">
        <v>149</v>
      </c>
      <c r="D1" s="1"/>
    </row>
    <row r="2" spans="1:18" x14ac:dyDescent="0.3">
      <c r="A2" s="2" t="s">
        <v>0</v>
      </c>
      <c r="B2" s="2" t="s">
        <v>145</v>
      </c>
      <c r="C2" s="2" t="s">
        <v>146</v>
      </c>
      <c r="D2" s="3" t="s">
        <v>1</v>
      </c>
      <c r="E2" s="2" t="s">
        <v>147</v>
      </c>
      <c r="F2" s="2" t="s">
        <v>2</v>
      </c>
      <c r="G2" s="19" t="s">
        <v>3</v>
      </c>
      <c r="H2" s="2" t="s">
        <v>23</v>
      </c>
      <c r="I2" s="2" t="s">
        <v>14</v>
      </c>
      <c r="J2" s="4" t="s">
        <v>4</v>
      </c>
      <c r="K2" s="13" t="s">
        <v>5</v>
      </c>
      <c r="L2" s="13" t="s">
        <v>6</v>
      </c>
      <c r="M2" s="2"/>
      <c r="N2" s="5"/>
      <c r="O2" s="5"/>
      <c r="P2" s="2"/>
      <c r="Q2" s="2"/>
      <c r="R2" s="2"/>
    </row>
    <row r="3" spans="1:18" ht="43.2" x14ac:dyDescent="0.3">
      <c r="A3" t="s">
        <v>129</v>
      </c>
      <c r="B3" s="23">
        <v>0</v>
      </c>
      <c r="C3" s="23">
        <v>4600</v>
      </c>
      <c r="D3" s="1">
        <v>4600</v>
      </c>
      <c r="E3" s="14">
        <v>31.775751220102162</v>
      </c>
      <c r="F3" s="7">
        <v>4.8695652173912996E-3</v>
      </c>
      <c r="G3" s="20">
        <v>1.3010576247635137</v>
      </c>
      <c r="H3" s="31">
        <v>0.73084227806234969</v>
      </c>
      <c r="I3" s="21" t="s">
        <v>18</v>
      </c>
      <c r="J3" s="28" t="s">
        <v>138</v>
      </c>
      <c r="K3" s="21" t="s">
        <v>104</v>
      </c>
      <c r="L3" s="21" t="s">
        <v>112</v>
      </c>
      <c r="M3" s="14"/>
      <c r="N3" s="14"/>
      <c r="O3" s="14"/>
    </row>
    <row r="4" spans="1:18" ht="43.2" x14ac:dyDescent="0.3">
      <c r="A4" t="s">
        <v>130</v>
      </c>
      <c r="B4" s="23">
        <v>4600</v>
      </c>
      <c r="C4" s="23">
        <v>8900</v>
      </c>
      <c r="D4" s="1">
        <v>4300</v>
      </c>
      <c r="E4" s="14">
        <v>24.069696384859537</v>
      </c>
      <c r="F4" s="7">
        <v>1.7069767441860539E-3</v>
      </c>
      <c r="G4" s="20">
        <v>1.9291622138077003</v>
      </c>
      <c r="H4" s="31">
        <v>0.55360301685176938</v>
      </c>
      <c r="I4" s="21" t="s">
        <v>18</v>
      </c>
      <c r="J4" s="28" t="s">
        <v>139</v>
      </c>
      <c r="K4" s="21" t="s">
        <v>122</v>
      </c>
      <c r="L4" s="21" t="s">
        <v>113</v>
      </c>
      <c r="M4" s="14"/>
      <c r="N4" s="14"/>
      <c r="O4" s="14"/>
    </row>
    <row r="5" spans="1:18" ht="28.8" x14ac:dyDescent="0.3">
      <c r="A5" t="s">
        <v>131</v>
      </c>
      <c r="B5" s="12">
        <v>8900</v>
      </c>
      <c r="C5" s="23">
        <v>11600</v>
      </c>
      <c r="D5" s="1">
        <v>2700</v>
      </c>
      <c r="E5" s="14">
        <v>22.214623221155559</v>
      </c>
      <c r="F5" s="7">
        <v>3.3925925925925807E-3</v>
      </c>
      <c r="G5" s="20">
        <v>1.9153118490264425</v>
      </c>
      <c r="H5" s="31">
        <v>0.5109363340865779</v>
      </c>
      <c r="I5" s="21" t="s">
        <v>18</v>
      </c>
      <c r="J5" s="28" t="s">
        <v>140</v>
      </c>
      <c r="K5" s="21" t="s">
        <v>123</v>
      </c>
      <c r="L5" s="21" t="s">
        <v>113</v>
      </c>
      <c r="M5" s="14"/>
      <c r="N5" s="14"/>
      <c r="O5" s="14"/>
    </row>
    <row r="6" spans="1:18" ht="43.2" x14ac:dyDescent="0.3">
      <c r="A6" t="s">
        <v>132</v>
      </c>
      <c r="B6" s="23">
        <v>11600</v>
      </c>
      <c r="C6" s="23">
        <v>17000</v>
      </c>
      <c r="D6" s="1">
        <v>5400</v>
      </c>
      <c r="E6" s="14">
        <v>23.733359647390742</v>
      </c>
      <c r="F6" s="7">
        <v>1.9444444444444444E-3</v>
      </c>
      <c r="G6" s="20">
        <v>1.6492209460419234</v>
      </c>
      <c r="H6" s="31">
        <v>0.54586727188998707</v>
      </c>
      <c r="I6" s="21" t="s">
        <v>18</v>
      </c>
      <c r="J6" s="28" t="s">
        <v>141</v>
      </c>
      <c r="K6" s="21" t="s">
        <v>118</v>
      </c>
      <c r="L6" s="21" t="s">
        <v>114</v>
      </c>
      <c r="M6" s="14"/>
      <c r="N6" s="14"/>
      <c r="O6" s="14"/>
    </row>
    <row r="7" spans="1:18" ht="43.2" x14ac:dyDescent="0.3">
      <c r="A7" t="s">
        <v>133</v>
      </c>
      <c r="B7" s="23">
        <v>17000</v>
      </c>
      <c r="C7" s="23">
        <v>18000</v>
      </c>
      <c r="D7" s="1">
        <v>1000</v>
      </c>
      <c r="E7" s="14">
        <v>27.209821250422223</v>
      </c>
      <c r="F7" s="7">
        <v>2.6000000000000229E-3</v>
      </c>
      <c r="G7" s="20">
        <v>1.0747594658807837</v>
      </c>
      <c r="H7" s="31">
        <v>0.62582588875971112</v>
      </c>
      <c r="I7" s="21" t="s">
        <v>18</v>
      </c>
      <c r="J7" s="28" t="s">
        <v>142</v>
      </c>
      <c r="K7" s="21" t="s">
        <v>124</v>
      </c>
      <c r="L7" s="21" t="s">
        <v>119</v>
      </c>
      <c r="M7" s="14"/>
      <c r="N7" s="14"/>
      <c r="O7" s="14"/>
    </row>
    <row r="8" spans="1:18" ht="43.2" x14ac:dyDescent="0.3">
      <c r="A8" t="s">
        <v>134</v>
      </c>
      <c r="B8" s="23">
        <v>18000</v>
      </c>
      <c r="C8" s="23">
        <v>20800</v>
      </c>
      <c r="D8" s="1">
        <v>2800</v>
      </c>
      <c r="E8" s="14">
        <v>26.946604084179313</v>
      </c>
      <c r="F8" s="7">
        <v>3.6785714285714121E-3</v>
      </c>
      <c r="G8" s="20">
        <v>1.916666677264236</v>
      </c>
      <c r="H8" s="31">
        <v>0.6197718939361242</v>
      </c>
      <c r="I8" s="21" t="s">
        <v>18</v>
      </c>
      <c r="J8" s="28" t="s">
        <v>139</v>
      </c>
      <c r="K8" s="21" t="s">
        <v>122</v>
      </c>
      <c r="L8" s="21" t="s">
        <v>114</v>
      </c>
      <c r="M8" s="14"/>
      <c r="N8" s="14"/>
      <c r="O8" s="14"/>
    </row>
    <row r="9" spans="1:18" ht="43.2" x14ac:dyDescent="0.3">
      <c r="A9" t="s">
        <v>135</v>
      </c>
      <c r="B9" s="23">
        <v>20800</v>
      </c>
      <c r="C9" s="23">
        <v>23700</v>
      </c>
      <c r="D9" s="1">
        <v>2900</v>
      </c>
      <c r="E9" s="14">
        <v>22.467586180465521</v>
      </c>
      <c r="F9" s="7">
        <v>3.2413793103448591E-3</v>
      </c>
      <c r="G9" s="20">
        <v>1.252714266741614</v>
      </c>
      <c r="H9" s="31">
        <v>0.51675448215070696</v>
      </c>
      <c r="I9" s="21" t="s">
        <v>18</v>
      </c>
      <c r="J9" s="28" t="s">
        <v>143</v>
      </c>
      <c r="K9" s="21" t="s">
        <v>124</v>
      </c>
      <c r="L9" s="21" t="s">
        <v>119</v>
      </c>
      <c r="M9" s="14"/>
      <c r="N9" s="14"/>
      <c r="O9" s="14"/>
    </row>
    <row r="10" spans="1:18" ht="28.8" x14ac:dyDescent="0.3">
      <c r="A10" t="s">
        <v>136</v>
      </c>
      <c r="B10" s="23">
        <v>23700</v>
      </c>
      <c r="C10" s="23">
        <v>28000</v>
      </c>
      <c r="D10" s="1">
        <v>4300</v>
      </c>
      <c r="E10" s="14">
        <v>22.337431432058331</v>
      </c>
      <c r="F10" s="7">
        <v>4.0465116279069712E-3</v>
      </c>
      <c r="G10" s="20">
        <v>1.5672813854692753</v>
      </c>
      <c r="H10" s="31">
        <v>0.51376092293734166</v>
      </c>
      <c r="I10" s="21" t="s">
        <v>18</v>
      </c>
      <c r="J10" s="28" t="s">
        <v>140</v>
      </c>
      <c r="K10" s="21" t="s">
        <v>125</v>
      </c>
      <c r="L10" s="21" t="s">
        <v>114</v>
      </c>
      <c r="M10" s="14"/>
      <c r="N10" s="14"/>
      <c r="O10" s="14"/>
    </row>
    <row r="11" spans="1:18" ht="43.2" x14ac:dyDescent="0.3">
      <c r="A11" t="s">
        <v>137</v>
      </c>
      <c r="B11" s="23">
        <v>28000</v>
      </c>
      <c r="C11" s="23">
        <v>31000</v>
      </c>
      <c r="D11" s="1">
        <v>3000</v>
      </c>
      <c r="E11" s="14">
        <v>23.369166110379997</v>
      </c>
      <c r="F11" s="7">
        <v>5.700000000000008E-3</v>
      </c>
      <c r="G11" s="20">
        <v>1.7838562841020629</v>
      </c>
      <c r="H11" s="31">
        <v>0.53749082053873987</v>
      </c>
      <c r="I11" s="21" t="s">
        <v>18</v>
      </c>
      <c r="J11" s="28" t="s">
        <v>139</v>
      </c>
      <c r="K11" s="21" t="s">
        <v>125</v>
      </c>
      <c r="L11" s="21" t="s">
        <v>114</v>
      </c>
      <c r="M11" s="14"/>
      <c r="N11" s="14"/>
      <c r="O11" s="14"/>
    </row>
    <row r="12" spans="1:18" ht="43.2" x14ac:dyDescent="0.3">
      <c r="A12" t="s">
        <v>8</v>
      </c>
      <c r="B12" s="23">
        <v>31000</v>
      </c>
      <c r="C12" s="23">
        <v>33000</v>
      </c>
      <c r="D12" s="1">
        <v>2000</v>
      </c>
      <c r="E12" s="14">
        <v>20.21647258148095</v>
      </c>
      <c r="F12" s="7">
        <v>8.7500000000000008E-3</v>
      </c>
      <c r="G12" s="20">
        <v>1.1754547085561529</v>
      </c>
      <c r="H12" s="31">
        <v>0.46497886937406185</v>
      </c>
      <c r="I12" s="21" t="s">
        <v>18</v>
      </c>
      <c r="J12" s="28" t="s">
        <v>144</v>
      </c>
      <c r="K12" s="21" t="s">
        <v>126</v>
      </c>
      <c r="L12" s="21" t="s">
        <v>114</v>
      </c>
      <c r="M12" s="14"/>
      <c r="N12" s="14"/>
      <c r="O12" s="14"/>
      <c r="R12" s="14"/>
    </row>
    <row r="13" spans="1:18" ht="43.2" x14ac:dyDescent="0.3">
      <c r="A13" t="s">
        <v>10</v>
      </c>
      <c r="B13" s="23">
        <v>33000</v>
      </c>
      <c r="C13" s="23">
        <v>36100</v>
      </c>
      <c r="D13" s="1">
        <v>3100</v>
      </c>
      <c r="E13" s="14">
        <v>18.755666652683228</v>
      </c>
      <c r="F13" s="7">
        <v>8.5161290322580564E-3</v>
      </c>
      <c r="G13" s="20">
        <v>1.1461285192275743</v>
      </c>
      <c r="H13" s="31">
        <v>0.43138033301171425</v>
      </c>
      <c r="I13" s="21" t="s">
        <v>18</v>
      </c>
      <c r="J13" s="28" t="s">
        <v>115</v>
      </c>
      <c r="K13" s="21" t="s">
        <v>126</v>
      </c>
      <c r="L13" s="21" t="s">
        <v>114</v>
      </c>
      <c r="M13" s="14"/>
      <c r="N13" s="14"/>
      <c r="O13" s="14"/>
      <c r="R13" s="14"/>
    </row>
    <row r="14" spans="1:18" ht="43.2" x14ac:dyDescent="0.3">
      <c r="A14" t="s">
        <v>11</v>
      </c>
      <c r="B14" s="23">
        <v>36100</v>
      </c>
      <c r="C14" s="23">
        <v>39800</v>
      </c>
      <c r="D14" s="1">
        <v>3700</v>
      </c>
      <c r="E14" s="14">
        <v>21.137087420736485</v>
      </c>
      <c r="F14" s="7">
        <v>2.0702702702702708E-2</v>
      </c>
      <c r="G14" s="20">
        <v>1.1538217566461286</v>
      </c>
      <c r="H14" s="31">
        <v>0.48615301067693917</v>
      </c>
      <c r="I14" s="21" t="s">
        <v>18</v>
      </c>
      <c r="J14" s="28" t="s">
        <v>103</v>
      </c>
      <c r="K14" s="21" t="s">
        <v>126</v>
      </c>
      <c r="L14" s="21" t="s">
        <v>114</v>
      </c>
      <c r="M14" s="14"/>
      <c r="N14" s="14"/>
      <c r="O14" s="14"/>
    </row>
    <row r="15" spans="1:18" x14ac:dyDescent="0.3">
      <c r="E15" s="14"/>
      <c r="F15" s="7"/>
      <c r="I15" s="14"/>
      <c r="J15" s="16"/>
      <c r="K15" s="16"/>
      <c r="L15" s="16"/>
      <c r="M15" s="14"/>
      <c r="N15" s="14"/>
      <c r="O15" s="14"/>
    </row>
    <row r="16" spans="1:18" x14ac:dyDescent="0.3">
      <c r="E16" s="14"/>
      <c r="F16" s="7"/>
      <c r="G16" s="20"/>
      <c r="H16" s="14"/>
      <c r="I16" s="14"/>
      <c r="J16" s="16"/>
      <c r="K16" s="16"/>
      <c r="L16" s="16"/>
      <c r="M16" s="14"/>
      <c r="N16" s="14"/>
      <c r="O16" s="14"/>
    </row>
    <row r="17" spans="5:18" x14ac:dyDescent="0.3">
      <c r="E17" s="14"/>
      <c r="F17" s="7"/>
      <c r="G17" s="20"/>
      <c r="H17" s="14"/>
      <c r="I17" s="14"/>
      <c r="J17" s="16"/>
      <c r="K17" s="16"/>
      <c r="L17" s="16"/>
      <c r="M17" s="14"/>
      <c r="N17" s="14"/>
      <c r="O17" s="14"/>
    </row>
    <row r="18" spans="5:18" x14ac:dyDescent="0.3">
      <c r="E18" s="14"/>
      <c r="F18" s="7"/>
      <c r="G18" s="20"/>
      <c r="H18" s="14"/>
      <c r="I18" s="14"/>
      <c r="J18" s="16"/>
      <c r="K18" s="16"/>
      <c r="L18" s="16"/>
      <c r="M18" s="14"/>
      <c r="N18" s="14"/>
      <c r="O18" s="14"/>
    </row>
    <row r="19" spans="5:18" x14ac:dyDescent="0.3">
      <c r="E19" s="14"/>
      <c r="F19" s="7"/>
      <c r="G19" s="20"/>
      <c r="H19" s="14"/>
      <c r="I19" s="14"/>
      <c r="J19" s="16"/>
      <c r="K19" s="16"/>
      <c r="L19" s="16"/>
      <c r="M19" s="14"/>
      <c r="N19" s="14"/>
      <c r="O19" s="14"/>
      <c r="R19" s="14"/>
    </row>
    <row r="20" spans="5:18" x14ac:dyDescent="0.3">
      <c r="E20" s="14"/>
      <c r="F20" s="7"/>
      <c r="G20" s="20"/>
      <c r="H20" s="14"/>
      <c r="I20" s="14"/>
      <c r="J20" s="16"/>
      <c r="K20" s="16"/>
      <c r="L20" s="16"/>
      <c r="M20" s="14"/>
      <c r="N20" s="14"/>
      <c r="O20" s="14"/>
    </row>
    <row r="21" spans="5:18" x14ac:dyDescent="0.3">
      <c r="E21" s="14"/>
      <c r="F21" s="7"/>
      <c r="G21" s="20"/>
      <c r="H21" s="14"/>
      <c r="I21" s="14"/>
      <c r="J21" s="16"/>
      <c r="K21" s="16"/>
      <c r="L21" s="16"/>
      <c r="M21" s="14"/>
      <c r="N21" s="14"/>
      <c r="O21" s="14"/>
    </row>
    <row r="22" spans="5:18" x14ac:dyDescent="0.3">
      <c r="E22" s="14"/>
      <c r="F22" s="7"/>
      <c r="G22" s="20"/>
      <c r="H22" s="14"/>
      <c r="I22" s="14"/>
      <c r="J22" s="16"/>
      <c r="K22" s="16"/>
      <c r="L22" s="16"/>
      <c r="M22" s="14"/>
      <c r="N22" s="14"/>
      <c r="O22" s="14"/>
    </row>
    <row r="23" spans="5:18" x14ac:dyDescent="0.3">
      <c r="E23" s="14"/>
      <c r="F23" s="7"/>
      <c r="G23" s="20"/>
      <c r="H23" s="14"/>
      <c r="I23" s="14"/>
      <c r="J23" s="16"/>
      <c r="K23" s="16"/>
      <c r="L23" s="16"/>
      <c r="M23" s="14"/>
      <c r="N23" s="14"/>
      <c r="O23" s="14"/>
    </row>
    <row r="24" spans="5:18" x14ac:dyDescent="0.3">
      <c r="E24" s="14"/>
      <c r="F24" s="7"/>
      <c r="G24" s="20"/>
      <c r="H24" s="14"/>
      <c r="I24" s="14"/>
      <c r="J24" s="16"/>
      <c r="K24" s="16"/>
      <c r="L24" s="16"/>
      <c r="M24" s="14"/>
      <c r="N24" s="14"/>
      <c r="O24" s="14"/>
    </row>
    <row r="25" spans="5:18" x14ac:dyDescent="0.3">
      <c r="E25" s="14"/>
      <c r="F25" s="7"/>
      <c r="G25" s="20"/>
      <c r="H25" s="14"/>
      <c r="I25" s="14"/>
      <c r="J25" s="16"/>
      <c r="K25" s="16"/>
      <c r="L25" s="16"/>
      <c r="M25" s="14"/>
      <c r="N25" s="14"/>
      <c r="O25" s="14"/>
    </row>
    <row r="26" spans="5:18" x14ac:dyDescent="0.3">
      <c r="E26" s="14"/>
      <c r="F26" s="7"/>
      <c r="G26" s="20"/>
      <c r="H26" s="14"/>
      <c r="I26" s="14"/>
      <c r="J26" s="16"/>
      <c r="K26" s="16"/>
      <c r="L26" s="16"/>
      <c r="M26" s="14"/>
      <c r="N26" s="14"/>
      <c r="O26" s="14"/>
    </row>
    <row r="27" spans="5:18" x14ac:dyDescent="0.3">
      <c r="E27" s="14"/>
      <c r="F27" s="7"/>
      <c r="G27" s="20"/>
      <c r="H27" s="14"/>
      <c r="I27" s="14"/>
      <c r="J27" s="16"/>
      <c r="K27" s="16"/>
      <c r="L27" s="16"/>
      <c r="M27" s="14"/>
      <c r="N27" s="14"/>
      <c r="O27" s="14"/>
    </row>
    <row r="28" spans="5:18" x14ac:dyDescent="0.3">
      <c r="E28" s="14"/>
      <c r="F28" s="7"/>
      <c r="G28" s="20"/>
      <c r="H28" s="14"/>
      <c r="I28" s="14"/>
      <c r="J28" s="16"/>
      <c r="K28" s="16"/>
      <c r="L28" s="16"/>
      <c r="M28" s="14"/>
      <c r="N28" s="14"/>
      <c r="O28" s="14"/>
    </row>
    <row r="29" spans="5:18" x14ac:dyDescent="0.3">
      <c r="E29" s="14"/>
      <c r="F29" s="7"/>
      <c r="G29" s="20"/>
      <c r="H29" s="14"/>
      <c r="I29" s="14"/>
      <c r="J29" s="16"/>
      <c r="K29" s="16"/>
      <c r="L29" s="16"/>
      <c r="M29" s="14"/>
      <c r="N29" s="14"/>
      <c r="O29" s="14"/>
    </row>
    <row r="30" spans="5:18" x14ac:dyDescent="0.3">
      <c r="E30" s="14"/>
      <c r="F30" s="7"/>
      <c r="G30" s="20"/>
      <c r="H30" s="14"/>
      <c r="I30" s="14"/>
      <c r="J30" s="16"/>
      <c r="K30" s="16"/>
      <c r="L30" s="16"/>
      <c r="M30" s="14"/>
      <c r="N30" s="14"/>
      <c r="O30" s="14"/>
    </row>
    <row r="31" spans="5:18" x14ac:dyDescent="0.3">
      <c r="E31" s="14"/>
      <c r="F31" s="7"/>
      <c r="G31" s="20"/>
      <c r="H31" s="14"/>
      <c r="I31" s="14"/>
      <c r="J31" s="16"/>
      <c r="K31" s="16"/>
      <c r="L31" s="16"/>
      <c r="M31" s="14"/>
      <c r="N31" s="14"/>
      <c r="O31" s="14"/>
    </row>
    <row r="32" spans="5:18" x14ac:dyDescent="0.3">
      <c r="E32" s="14"/>
      <c r="F32" s="9"/>
      <c r="G32" s="20"/>
      <c r="H32" s="14"/>
      <c r="I32" s="14"/>
      <c r="J32" s="16"/>
      <c r="K32" s="16"/>
      <c r="L32" s="16"/>
      <c r="M32" s="14"/>
      <c r="N32" s="14"/>
      <c r="O32" s="14"/>
    </row>
    <row r="33" spans="5:18" x14ac:dyDescent="0.3">
      <c r="E33" s="14"/>
      <c r="F33" s="9"/>
      <c r="G33" s="20"/>
      <c r="H33" s="14"/>
      <c r="I33" s="15"/>
      <c r="J33" s="17"/>
      <c r="K33" s="17"/>
      <c r="L33" s="17"/>
      <c r="M33" s="15"/>
      <c r="N33" s="15"/>
      <c r="O33" s="15"/>
    </row>
    <row r="34" spans="5:18" x14ac:dyDescent="0.3">
      <c r="E34" s="14"/>
      <c r="F34" s="9"/>
      <c r="G34" s="20"/>
      <c r="H34" s="14"/>
      <c r="I34" s="14"/>
      <c r="J34" s="16"/>
      <c r="K34" s="16"/>
      <c r="L34" s="16"/>
      <c r="M34" s="14"/>
      <c r="N34" s="14"/>
      <c r="O34" s="14"/>
    </row>
    <row r="35" spans="5:18" x14ac:dyDescent="0.3">
      <c r="E35" s="14"/>
      <c r="F35" s="9"/>
      <c r="G35" s="20"/>
      <c r="H35" s="14"/>
      <c r="I35" s="15"/>
      <c r="J35" s="17"/>
      <c r="K35" s="17"/>
      <c r="L35" s="17"/>
      <c r="M35" s="15"/>
      <c r="N35" s="15"/>
      <c r="O35" s="15"/>
    </row>
    <row r="36" spans="5:18" x14ac:dyDescent="0.3">
      <c r="E36" s="14"/>
      <c r="F36" s="9"/>
      <c r="G36" s="20"/>
      <c r="H36" s="14"/>
      <c r="I36" s="14"/>
      <c r="J36" s="16"/>
      <c r="K36" s="16"/>
      <c r="L36" s="16"/>
      <c r="M36" s="14"/>
      <c r="N36" s="14"/>
      <c r="O36" s="14"/>
      <c r="R36" s="14"/>
    </row>
    <row r="37" spans="5:18" x14ac:dyDescent="0.3">
      <c r="E37" s="14"/>
      <c r="F37" s="9"/>
      <c r="G37" s="20"/>
      <c r="H37" s="14"/>
      <c r="I37" s="14"/>
      <c r="J37" s="16"/>
      <c r="K37" s="16"/>
      <c r="L37" s="16"/>
      <c r="M37" s="14"/>
      <c r="N37" s="14"/>
      <c r="O37" s="14"/>
    </row>
    <row r="40" spans="5:18" x14ac:dyDescent="0.3">
      <c r="O40" s="29"/>
      <c r="P40" s="29"/>
    </row>
    <row r="41" spans="5:18" x14ac:dyDescent="0.3">
      <c r="O41" s="29"/>
      <c r="P41" s="29"/>
    </row>
    <row r="42" spans="5:18" x14ac:dyDescent="0.3">
      <c r="O42" s="29"/>
      <c r="P42" s="29"/>
    </row>
    <row r="43" spans="5:18" x14ac:dyDescent="0.3">
      <c r="O43" s="29"/>
      <c r="P43" s="29"/>
    </row>
    <row r="44" spans="5:18" x14ac:dyDescent="0.3">
      <c r="O44" s="29"/>
      <c r="P44" s="29"/>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2941F-9DE8-4DC9-B3F7-178179CC1181}">
  <dimension ref="A1:AA99"/>
  <sheetViews>
    <sheetView zoomScale="80" zoomScaleNormal="80" workbookViewId="0">
      <pane xSplit="2" ySplit="1" topLeftCell="Q2" activePane="bottomRight" state="frozen"/>
      <selection pane="topRight" activeCell="C1" sqref="C1"/>
      <selection pane="bottomLeft" activeCell="A2" sqref="A2"/>
      <selection pane="bottomRight" activeCell="AA7" sqref="AA7"/>
    </sheetView>
  </sheetViews>
  <sheetFormatPr defaultRowHeight="14.4" x14ac:dyDescent="0.3"/>
  <cols>
    <col min="1" max="1" width="9.44140625" customWidth="1"/>
    <col min="2" max="2" width="38" customWidth="1"/>
    <col min="3" max="6" width="3.88671875" customWidth="1"/>
    <col min="7" max="7" width="5.5546875" customWidth="1"/>
    <col min="8" max="11" width="3.88671875" customWidth="1"/>
    <col min="12" max="12" width="4.88671875" customWidth="1"/>
    <col min="13" max="14" width="5.33203125" customWidth="1"/>
    <col min="16" max="16" width="18" customWidth="1"/>
    <col min="17" max="19" width="16.88671875" customWidth="1"/>
    <col min="20" max="21" width="10.33203125" customWidth="1"/>
    <col min="22" max="22" width="9.88671875" customWidth="1"/>
    <col min="23" max="26" width="10.33203125" customWidth="1"/>
    <col min="27" max="27" width="37.88671875" customWidth="1"/>
  </cols>
  <sheetData>
    <row r="1" spans="1:27" x14ac:dyDescent="0.3">
      <c r="A1" t="s">
        <v>26</v>
      </c>
      <c r="C1" s="26">
        <v>1</v>
      </c>
      <c r="D1" s="26">
        <v>2</v>
      </c>
      <c r="E1" s="26">
        <v>3</v>
      </c>
      <c r="F1" s="26">
        <v>4</v>
      </c>
      <c r="G1" s="26">
        <v>5</v>
      </c>
      <c r="H1" s="26">
        <v>6</v>
      </c>
      <c r="I1" s="26">
        <v>7</v>
      </c>
      <c r="J1" s="26">
        <v>8</v>
      </c>
      <c r="K1" s="26">
        <v>9</v>
      </c>
      <c r="L1" s="26">
        <v>10</v>
      </c>
      <c r="M1" s="26">
        <v>11</v>
      </c>
      <c r="N1" s="26">
        <v>12</v>
      </c>
      <c r="P1" s="26">
        <v>1</v>
      </c>
      <c r="Q1" s="26">
        <v>2</v>
      </c>
      <c r="R1" s="26">
        <v>3</v>
      </c>
      <c r="S1" s="26">
        <v>4</v>
      </c>
      <c r="T1" s="26">
        <v>5</v>
      </c>
      <c r="U1" s="26">
        <v>6</v>
      </c>
      <c r="V1" s="26">
        <v>7</v>
      </c>
      <c r="W1" s="26">
        <v>8</v>
      </c>
      <c r="X1" s="26">
        <v>9</v>
      </c>
      <c r="Y1" s="26">
        <v>10</v>
      </c>
      <c r="Z1" s="26">
        <v>11</v>
      </c>
      <c r="AA1" s="26">
        <v>12</v>
      </c>
    </row>
    <row r="2" spans="1:27" s="25" customFormat="1" ht="37.200000000000003" customHeight="1" x14ac:dyDescent="0.3">
      <c r="P2" s="28" t="str">
        <f t="shared" ref="P2:AA2" si="0">LEFT(P10, LEN(P10)-1)&amp;". "&amp;LEFT(P25, LEN(P25)-1)&amp;". "&amp;LEFT(P32, LEN(P32)-1)&amp;". "&amp;LEFT(P47, LEN(P47)-1)&amp;". "&amp;LEFT(P53, LEN(P53)-1)&amp;". "</f>
        <v xml:space="preserve">Single-thread, moderately sinuous channel. No channel change visible in aerial photo record. Riparian area is primarily comprised of woody vegetation with some developed land (Glenwood). Confluence with unnamed tributary on left bank. No large woody debris (LWD) observed. </v>
      </c>
      <c r="Q2" s="28" t="str">
        <f t="shared" si="0"/>
        <v xml:space="preserve">Single-thread, highly sinuous channel. No channel change visible in aerial photo record. Riparian area is primarily comprised of woody vegetation. Confluence with unnamed tributary on left bank. No large woody debris (LWD) observed. </v>
      </c>
      <c r="R2" s="28" t="str">
        <f t="shared" si="0"/>
        <v xml:space="preserve">Single-thread, highly sinuous channel. No channel change visible in aerial photo record. Riparian area is primarily comprised of woody vegetation. . No large woody debris (LWD) observed. </v>
      </c>
      <c r="S2" s="28" t="str">
        <f t="shared" si="0"/>
        <v xml:space="preserve">Single-thread, highly sinuous channel. No channel change visible in aerial photo record. Riparian area is primarily comprised of woody vegetation. Confluence with unnamed tributary on right bank. No large woody debris (LWD) observed. </v>
      </c>
      <c r="T2" s="28" t="str">
        <f t="shared" si="0"/>
        <v xml:space="preserve">Single-thread, straight channel. No channel change visible in aerial photo record. Riparian area is primarily comprised of woody vegetation. . No large woody debris (LWD) observed. </v>
      </c>
      <c r="U2" s="28" t="str">
        <f t="shared" si="0"/>
        <v xml:space="preserve">Single-thread, highly sinuous channel. No channel change visible in aerial photo record. Riparian area is primarily comprised of woody vegetation. Confluence with unnamed tributary on left bank. No large woody debris (LWD) observed. </v>
      </c>
      <c r="V2" s="28" t="str">
        <f t="shared" si="0"/>
        <v xml:space="preserve">Single-thread, moderately sinuous channel. No channel change visible in aerial photo record. Riparian area is primarily comprised of woody vegetation. Confluence with multiple unnamed tributaries . No large woody debris (LWD) observed. </v>
      </c>
      <c r="W2" s="28" t="str">
        <f t="shared" si="0"/>
        <v xml:space="preserve">Single-thread, highly sinuous channel. No channel change visible in aerial photo record. Riparian area is primarily comprised of woody vegetation. . No large woody debris (LWD) observed. </v>
      </c>
      <c r="X2" s="28" t="str">
        <f t="shared" si="0"/>
        <v xml:space="preserve">Single-thread, highly sinuous channel. No channel change visible in aerial photo record. Riparian area is primarily comprised of woody vegetation. Confluence with unnamed tributary on left bank. No large woody debris (LWD) observed. </v>
      </c>
      <c r="Y2" s="28" t="str">
        <f t="shared" si="0"/>
        <v xml:space="preserve">Single-thread, nearly straight channel. No channel change visible in aerial photo record. Riparian area is primarily comprised of woody vegetation. . No large woody debris (LWD) observed. </v>
      </c>
      <c r="Z2" s="28" t="str">
        <f t="shared" si="0"/>
        <v xml:space="preserve">Single-thread, nearly straight channel. Minor channel migration visible in aerial photo record from 1950s-2018. Riparian area is primarily comprised of woody vegetation. Confluence with unnamed tributary on right bank Confluence with multiple unnamed tributaries . No large woody debris (LWD) observed. </v>
      </c>
      <c r="AA2" s="28" t="str">
        <f t="shared" si="0"/>
        <v xml:space="preserve">Single-thread, nearly straight channel. Minor channel migration visible in aerial photo record from 1950s-2018. Riparian area is primarily comprised of woody vegetation. Confluence with unnamed tributary on right bank. No large woody debris (LWD) observed. </v>
      </c>
    </row>
    <row r="3" spans="1:27" s="25" customFormat="1" ht="49.95" customHeight="1" x14ac:dyDescent="0.3">
      <c r="P3" s="28" t="str">
        <f>LEFT(P59, LEN(P59)-2)&amp;". "&amp;LEFT(P70, LEN(P70)-1)&amp;". "</f>
        <v xml:space="preserve">Banks and valley bottom composed of erodible, Quaternary alluvium, roads, landslide deposits, and bridge abutments. Valley walls are bedrock and landslide deposits. </v>
      </c>
      <c r="Q3" s="28" t="str">
        <f>LEFT(Q59, LEN(Q59)-2)&amp;". "&amp;LEFT(Q70, LEN(Q70)-1)&amp;". "</f>
        <v xml:space="preserve">Banks and valley bottom composed of erodible, Quaternary alluvium, landslide deposits. Valley walls are bedrock and landslide deposits. </v>
      </c>
      <c r="R3" s="28" t="str">
        <f t="shared" ref="R3:AA3" si="1">LEFT(R59, LEN(R59)-2)&amp;". "&amp;LEFT(R70, LEN(R70)-1)&amp;". "</f>
        <v xml:space="preserve">Banks and valley bottom composed of erodible, Quaternary alluvium, landslide deposits. Valley walls are bedrock. </v>
      </c>
      <c r="S3" s="28" t="str">
        <f t="shared" si="1"/>
        <v xml:space="preserve">Banks and valley bottom composed of erodible, Quaternary alluvium, roads, bedrock, landslide deposits, and bridge abutment. Valley walls are bedrock and landslide deposits which partially confines channel,. </v>
      </c>
      <c r="T3" s="28" t="str">
        <f t="shared" si="1"/>
        <v xml:space="preserve">Banks and valley bottom composed of erodible, Quaternary alluvium, roads, landslide deposits. Valley walls are bedrock and landslide deposits which confines channel. </v>
      </c>
      <c r="U3" s="28" t="str">
        <f t="shared" si="1"/>
        <v xml:space="preserve">Banks and valley bottom composed of erodible, Quaternary alluvium, landslide deposits. Valley walls are bedrock and landslide deposits. </v>
      </c>
      <c r="V3" s="28" t="str">
        <f t="shared" si="1"/>
        <v xml:space="preserve">Banks and valley bottom composed of erodible, Quaternary alluvium, roads, landslide deposits. Valley walls are bedrock and landslide deposits which confines channel. </v>
      </c>
      <c r="W3" s="28" t="str">
        <f t="shared" si="1"/>
        <v xml:space="preserve">Banks and valley bottom composed of erodible, Quaternary alluvium, roads, landslide deposits. Valley walls are bedrock and landslide deposits. </v>
      </c>
      <c r="X3" s="28" t="str">
        <f t="shared" si="1"/>
        <v xml:space="preserve">Banks and valley bottom composed of erodible, Quaternary alluvium, roads, landslide deposits. Valley walls are bedrock and landslide deposits. </v>
      </c>
      <c r="Y3" s="28" t="str">
        <f t="shared" si="1"/>
        <v xml:space="preserve">Banks and valley bottom composed of erodible, Quaternary alluvium, roads, bedrock, landslide deposits. Valley walls are bedrock and landslide deposits which partially confines channel,. </v>
      </c>
      <c r="Z3" s="28" t="str">
        <f t="shared" si="1"/>
        <v xml:space="preserve">Banks and valley bottom composed of erodible, Quaternary alluvium, roads, bedrock, landslide deposits. Valley walls are bedrock and landslide deposits which partially confines channel,. </v>
      </c>
      <c r="AA3" s="28" t="str">
        <f t="shared" si="1"/>
        <v xml:space="preserve">Banks and valley bottom composed of erodible, Quaternary alluvium, roads, bedrock, landslide deposits. Valley walls are bedrock and landslide deposits which partially confines channel. </v>
      </c>
    </row>
    <row r="4" spans="1:27" s="25" customFormat="1" ht="31.2" customHeight="1" x14ac:dyDescent="0.3">
      <c r="P4" s="28" t="str">
        <f>LEFT(P84, LEN(P84)-2)&amp;". "&amp;LEFT(P97, LEN(P97)-1)</f>
        <v xml:space="preserve">Landslide deposits along left valley wall, adjacent to channel. </v>
      </c>
      <c r="Q4" s="28" t="str">
        <f>LEFT(Q84, LEN(Q84)-2)&amp;". "&amp;LEFT(Q97, LEN(Q97)-1)</f>
        <v xml:space="preserve">Landslide deposits along left valley wall. </v>
      </c>
      <c r="R4" s="28" t="str">
        <f t="shared" ref="R4:AA4" si="2">LEFT(R84, LEN(R84)-2)&amp;". "&amp;LEFT(R97, LEN(R97)-1)</f>
        <v xml:space="preserve">Landslide deposits along left valley wall. </v>
      </c>
      <c r="S4" s="28" t="str">
        <f t="shared" si="2"/>
        <v xml:space="preserve">Landslide deposits along both valley walls, adjacent to channel. </v>
      </c>
      <c r="T4" s="28" t="str">
        <f t="shared" si="2"/>
        <v>Landslide deposits along both valley walls, adjacent to channel. AC flows at the edge of large landslides on both banks. These slides appears to substantially narrow the valley bottom.</v>
      </c>
      <c r="U4" s="28" t="str">
        <f t="shared" si="2"/>
        <v xml:space="preserve">Landslide deposits along both valley walls, adjacent to channel. </v>
      </c>
      <c r="V4" s="28" t="str">
        <f t="shared" si="2"/>
        <v>Landslide deposits along both valley walls, adjacent to channel. AC flows at the edge of large landslides on both banks. These slides appears to substantially narrow the valley bottom.</v>
      </c>
      <c r="W4" s="28" t="str">
        <f t="shared" si="2"/>
        <v xml:space="preserve">Landslide deposits along both valley walls, adjacent to channel. </v>
      </c>
      <c r="X4" s="28" t="str">
        <f t="shared" si="2"/>
        <v xml:space="preserve">Landslide deposits along both valley walls, adjacent to channel. </v>
      </c>
      <c r="Y4" s="28" t="str">
        <f t="shared" si="2"/>
        <v xml:space="preserve">Landslide deposits along both valley walls, adjacent to channel. </v>
      </c>
      <c r="Z4" s="28" t="str">
        <f t="shared" si="2"/>
        <v xml:space="preserve">Landslide deposits along both valley walls, adjacent to channel. </v>
      </c>
      <c r="AA4" s="28" t="str">
        <f t="shared" si="2"/>
        <v xml:space="preserve">Landslide deposits along both valley walls, adjacent to channel. </v>
      </c>
    </row>
    <row r="5" spans="1:27" s="25" customFormat="1" x14ac:dyDescent="0.3"/>
    <row r="6" spans="1:27" s="25" customFormat="1" x14ac:dyDescent="0.3">
      <c r="P6" s="25" t="s">
        <v>92</v>
      </c>
      <c r="Q6" s="25" t="s">
        <v>96</v>
      </c>
      <c r="R6" s="25" t="s">
        <v>97</v>
      </c>
      <c r="S6" s="25" t="s">
        <v>98</v>
      </c>
      <c r="T6" s="25" t="s">
        <v>99</v>
      </c>
      <c r="U6" s="25" t="s">
        <v>96</v>
      </c>
      <c r="V6" s="25" t="s">
        <v>100</v>
      </c>
      <c r="W6" s="25" t="s">
        <v>97</v>
      </c>
      <c r="X6" s="25" t="s">
        <v>96</v>
      </c>
      <c r="Y6" s="25" t="s">
        <v>101</v>
      </c>
      <c r="Z6" s="25" t="s">
        <v>102</v>
      </c>
      <c r="AA6" s="25" t="s">
        <v>103</v>
      </c>
    </row>
    <row r="7" spans="1:27" x14ac:dyDescent="0.3">
      <c r="C7">
        <v>1.3010576247635137</v>
      </c>
      <c r="D7">
        <v>1.9291622138077003</v>
      </c>
      <c r="E7">
        <v>1.9153118490264425</v>
      </c>
      <c r="F7">
        <v>1.6492209460419234</v>
      </c>
      <c r="G7">
        <v>1.0747594658807837</v>
      </c>
      <c r="H7">
        <v>1.916666677264236</v>
      </c>
      <c r="I7">
        <v>1.252714266741614</v>
      </c>
      <c r="J7">
        <v>1.5672813854692753</v>
      </c>
      <c r="K7">
        <v>1.7838562841020629</v>
      </c>
      <c r="L7">
        <v>1.1754547085561529</v>
      </c>
      <c r="M7">
        <v>1.1461285192275743</v>
      </c>
      <c r="N7">
        <v>1.1538217566461286</v>
      </c>
      <c r="P7" t="s">
        <v>104</v>
      </c>
      <c r="Q7" t="s">
        <v>105</v>
      </c>
      <c r="R7" t="s">
        <v>106</v>
      </c>
      <c r="S7" t="s">
        <v>107</v>
      </c>
      <c r="T7" t="s">
        <v>108</v>
      </c>
      <c r="U7" t="s">
        <v>105</v>
      </c>
      <c r="V7" t="s">
        <v>108</v>
      </c>
      <c r="W7" t="s">
        <v>109</v>
      </c>
      <c r="X7" t="s">
        <v>109</v>
      </c>
      <c r="Y7" t="s">
        <v>110</v>
      </c>
      <c r="Z7" t="s">
        <v>110</v>
      </c>
      <c r="AA7" t="s">
        <v>111</v>
      </c>
    </row>
    <row r="8" spans="1:27" x14ac:dyDescent="0.3">
      <c r="B8" t="s">
        <v>32</v>
      </c>
      <c r="C8" t="s">
        <v>33</v>
      </c>
      <c r="D8" t="s">
        <v>34</v>
      </c>
      <c r="E8" t="s">
        <v>34</v>
      </c>
      <c r="F8" t="s">
        <v>34</v>
      </c>
      <c r="G8" t="s">
        <v>35</v>
      </c>
      <c r="H8" t="s">
        <v>34</v>
      </c>
      <c r="I8" t="s">
        <v>33</v>
      </c>
      <c r="J8" t="s">
        <v>34</v>
      </c>
      <c r="K8" t="s">
        <v>34</v>
      </c>
      <c r="L8" t="s">
        <v>35</v>
      </c>
      <c r="M8" t="s">
        <v>35</v>
      </c>
      <c r="N8" t="s">
        <v>35</v>
      </c>
      <c r="P8" t="s">
        <v>112</v>
      </c>
      <c r="Q8" t="s">
        <v>113</v>
      </c>
      <c r="R8" t="s">
        <v>113</v>
      </c>
      <c r="S8" t="s">
        <v>114</v>
      </c>
      <c r="T8" t="s">
        <v>119</v>
      </c>
      <c r="U8" t="s">
        <v>114</v>
      </c>
      <c r="V8" t="s">
        <v>119</v>
      </c>
      <c r="W8" t="s">
        <v>114</v>
      </c>
      <c r="X8" t="s">
        <v>114</v>
      </c>
      <c r="Y8" t="s">
        <v>114</v>
      </c>
      <c r="Z8" t="s">
        <v>114</v>
      </c>
      <c r="AA8" t="s">
        <v>114</v>
      </c>
    </row>
    <row r="10" spans="1:27" x14ac:dyDescent="0.3">
      <c r="A10" t="s">
        <v>36</v>
      </c>
      <c r="B10" t="s">
        <v>74</v>
      </c>
      <c r="C10" t="s">
        <v>52</v>
      </c>
      <c r="D10" t="s">
        <v>52</v>
      </c>
      <c r="E10" t="s">
        <v>52</v>
      </c>
      <c r="F10" t="s">
        <v>52</v>
      </c>
      <c r="G10" t="s">
        <v>52</v>
      </c>
      <c r="H10" t="s">
        <v>52</v>
      </c>
      <c r="I10" t="s">
        <v>52</v>
      </c>
      <c r="J10" t="s">
        <v>52</v>
      </c>
      <c r="K10" t="s">
        <v>52</v>
      </c>
      <c r="L10" t="s">
        <v>52</v>
      </c>
      <c r="M10" t="s">
        <v>52</v>
      </c>
      <c r="N10" t="s">
        <v>52</v>
      </c>
      <c r="P10" t="str">
        <f>IF(C10="x",$B10&amp;" ","")&amp;IF(C11="x",$B11&amp;" ","")&amp;IF(C12="x",$B12&amp;" ","")&amp;IF(C13="x",$B13&amp;" ","")&amp;IF(C14="x",$B14&amp;" ","")&amp;IF(C15="x",$B15&amp;" ","")&amp;IF(C16="x",$B16&amp;" ","")&amp;IF(C17="x",$B17&amp;" ","")&amp;IF(C18="x",$B18&amp;" ","")&amp;IF(C19="x",$B19&amp;" ","")&amp;IF(C20="x",$B20&amp;" ","")&amp;IF(C21="x",$B21&amp;" ","")&amp;IF(C22="x",$B22&amp;" ","")</f>
        <v xml:space="preserve">Single-thread, moderately sinuous channel </v>
      </c>
      <c r="Q10" t="str">
        <f t="shared" ref="Q10:AA10" si="3">IF(D10="x",$B10&amp;" ","")&amp;IF(D11="x",$B11&amp;" ","")&amp;IF(D12="x",$B12&amp;" ","")&amp;IF(D13="x",$B13&amp;" ","")&amp;IF(D14="x",$B14&amp;" ","")&amp;IF(D15="x",$B15&amp;" ","")&amp;IF(D16="x",$B16&amp;" ","")&amp;IF(D17="x",$B17&amp;" ","")&amp;IF(D18="x",$B18&amp;" ","")&amp;IF(D19="x",$B19&amp;" ","")&amp;IF(D20="x",$B20&amp;" ","")&amp;IF(D21="x",$B21&amp;" ","")&amp;IF(D22="x",$B22&amp;" ","")</f>
        <v xml:space="preserve">Single-thread, highly sinuous channel </v>
      </c>
      <c r="R10" t="str">
        <f t="shared" si="3"/>
        <v xml:space="preserve">Single-thread, highly sinuous channel </v>
      </c>
      <c r="S10" t="str">
        <f t="shared" si="3"/>
        <v xml:space="preserve">Single-thread, highly sinuous channel </v>
      </c>
      <c r="T10" t="str">
        <f t="shared" si="3"/>
        <v xml:space="preserve">Single-thread, straight channel </v>
      </c>
      <c r="U10" t="str">
        <f t="shared" si="3"/>
        <v xml:space="preserve">Single-thread, highly sinuous channel </v>
      </c>
      <c r="V10" t="str">
        <f t="shared" si="3"/>
        <v xml:space="preserve">Single-thread, moderately sinuous channel </v>
      </c>
      <c r="W10" t="str">
        <f t="shared" si="3"/>
        <v xml:space="preserve">Single-thread, highly sinuous channel </v>
      </c>
      <c r="X10" t="str">
        <f t="shared" si="3"/>
        <v xml:space="preserve">Single-thread, highly sinuous channel </v>
      </c>
      <c r="Y10" t="str">
        <f t="shared" si="3"/>
        <v xml:space="preserve">Single-thread, nearly straight channel </v>
      </c>
      <c r="Z10" t="str">
        <f t="shared" si="3"/>
        <v xml:space="preserve">Single-thread, nearly straight channel </v>
      </c>
      <c r="AA10" t="str">
        <f t="shared" si="3"/>
        <v xml:space="preserve">Single-thread, nearly straight channel </v>
      </c>
    </row>
    <row r="11" spans="1:27" x14ac:dyDescent="0.3">
      <c r="B11" t="s">
        <v>75</v>
      </c>
      <c r="P11" t="str">
        <f t="shared" ref="P11:P14" si="4">IF(C11="x",$B11&amp;" ","")&amp;IF(C12="x",$B12&amp;" ","")&amp;IF(C13="x",$B13&amp;" ","")&amp;IF(C14="x",$B14&amp;" ","")&amp;IF(C15="x",$B15,"")</f>
        <v/>
      </c>
    </row>
    <row r="12" spans="1:27" x14ac:dyDescent="0.3">
      <c r="P12" t="str">
        <f t="shared" si="4"/>
        <v/>
      </c>
    </row>
    <row r="13" spans="1:27" x14ac:dyDescent="0.3">
      <c r="B13" t="s">
        <v>43</v>
      </c>
      <c r="P13" t="str">
        <f t="shared" si="4"/>
        <v/>
      </c>
    </row>
    <row r="14" spans="1:27" x14ac:dyDescent="0.3">
      <c r="B14" t="s">
        <v>44</v>
      </c>
      <c r="P14" t="str">
        <f t="shared" si="4"/>
        <v/>
      </c>
    </row>
    <row r="16" spans="1:27" x14ac:dyDescent="0.3">
      <c r="B16" t="s">
        <v>37</v>
      </c>
      <c r="G16" t="s">
        <v>52</v>
      </c>
    </row>
    <row r="17" spans="1:27" x14ac:dyDescent="0.3">
      <c r="B17" t="s">
        <v>38</v>
      </c>
      <c r="L17" t="s">
        <v>52</v>
      </c>
      <c r="M17" t="s">
        <v>52</v>
      </c>
      <c r="N17" t="s">
        <v>52</v>
      </c>
    </row>
    <row r="18" spans="1:27" x14ac:dyDescent="0.3">
      <c r="B18" t="s">
        <v>39</v>
      </c>
    </row>
    <row r="19" spans="1:27" x14ac:dyDescent="0.3">
      <c r="B19" t="s">
        <v>39</v>
      </c>
      <c r="C19" t="s">
        <v>52</v>
      </c>
      <c r="I19" t="s">
        <v>52</v>
      </c>
    </row>
    <row r="20" spans="1:27" x14ac:dyDescent="0.3">
      <c r="B20" t="s">
        <v>40</v>
      </c>
      <c r="D20" t="s">
        <v>52</v>
      </c>
      <c r="E20" t="s">
        <v>52</v>
      </c>
      <c r="F20" t="s">
        <v>52</v>
      </c>
      <c r="H20" t="s">
        <v>52</v>
      </c>
      <c r="J20" t="s">
        <v>52</v>
      </c>
      <c r="K20" t="s">
        <v>52</v>
      </c>
      <c r="P20" t="str">
        <f t="shared" ref="P20:P23" si="5">IF(C20="x",$B20,"")</f>
        <v/>
      </c>
    </row>
    <row r="21" spans="1:27" x14ac:dyDescent="0.3">
      <c r="B21" t="s">
        <v>41</v>
      </c>
      <c r="P21" t="str">
        <f t="shared" si="5"/>
        <v/>
      </c>
      <c r="Q21" t="str">
        <f t="shared" ref="Q21:AA23" si="6">IF(D21="x",$B21,"")</f>
        <v/>
      </c>
      <c r="R21" t="str">
        <f t="shared" si="6"/>
        <v/>
      </c>
      <c r="S21" t="str">
        <f t="shared" si="6"/>
        <v/>
      </c>
      <c r="T21" t="str">
        <f t="shared" si="6"/>
        <v/>
      </c>
      <c r="U21" t="str">
        <f t="shared" si="6"/>
        <v/>
      </c>
      <c r="V21" t="str">
        <f t="shared" si="6"/>
        <v/>
      </c>
      <c r="W21" t="str">
        <f t="shared" si="6"/>
        <v/>
      </c>
      <c r="X21" t="str">
        <f t="shared" si="6"/>
        <v/>
      </c>
      <c r="Y21" t="str">
        <f t="shared" si="6"/>
        <v/>
      </c>
      <c r="Z21" t="str">
        <f t="shared" si="6"/>
        <v/>
      </c>
      <c r="AA21" t="str">
        <f t="shared" si="6"/>
        <v/>
      </c>
    </row>
    <row r="22" spans="1:27" x14ac:dyDescent="0.3">
      <c r="B22" t="s">
        <v>42</v>
      </c>
      <c r="P22" t="str">
        <f t="shared" si="5"/>
        <v/>
      </c>
      <c r="Q22" t="str">
        <f t="shared" si="6"/>
        <v/>
      </c>
      <c r="R22" t="str">
        <f t="shared" si="6"/>
        <v/>
      </c>
      <c r="S22" t="str">
        <f t="shared" si="6"/>
        <v/>
      </c>
      <c r="T22" t="str">
        <f t="shared" si="6"/>
        <v/>
      </c>
      <c r="U22" t="str">
        <f t="shared" si="6"/>
        <v/>
      </c>
      <c r="V22" t="str">
        <f t="shared" si="6"/>
        <v/>
      </c>
      <c r="W22" t="str">
        <f t="shared" si="6"/>
        <v/>
      </c>
      <c r="X22" t="str">
        <f t="shared" si="6"/>
        <v/>
      </c>
      <c r="Y22" t="str">
        <f t="shared" si="6"/>
        <v/>
      </c>
      <c r="Z22" t="str">
        <f t="shared" si="6"/>
        <v/>
      </c>
      <c r="AA22" t="str">
        <f t="shared" si="6"/>
        <v/>
      </c>
    </row>
    <row r="23" spans="1:27" x14ac:dyDescent="0.3">
      <c r="P23" t="str">
        <f t="shared" si="5"/>
        <v/>
      </c>
      <c r="Q23" t="str">
        <f t="shared" si="6"/>
        <v/>
      </c>
      <c r="R23" t="str">
        <f t="shared" si="6"/>
        <v/>
      </c>
      <c r="S23" t="str">
        <f t="shared" si="6"/>
        <v/>
      </c>
      <c r="T23" t="str">
        <f t="shared" si="6"/>
        <v/>
      </c>
      <c r="U23" t="str">
        <f t="shared" si="6"/>
        <v/>
      </c>
      <c r="V23" t="str">
        <f t="shared" si="6"/>
        <v/>
      </c>
      <c r="W23" t="str">
        <f t="shared" si="6"/>
        <v/>
      </c>
      <c r="X23" t="str">
        <f t="shared" si="6"/>
        <v/>
      </c>
      <c r="Y23" t="str">
        <f t="shared" si="6"/>
        <v/>
      </c>
      <c r="Z23" t="str">
        <f t="shared" si="6"/>
        <v/>
      </c>
      <c r="AA23" t="str">
        <f t="shared" si="6"/>
        <v/>
      </c>
    </row>
    <row r="24" spans="1:27" x14ac:dyDescent="0.3">
      <c r="A24" t="s">
        <v>84</v>
      </c>
    </row>
    <row r="25" spans="1:27" x14ac:dyDescent="0.3">
      <c r="B25" t="s">
        <v>30</v>
      </c>
      <c r="P25" t="str">
        <f>IF(C25="x",$B25&amp;" ","")&amp;IF(C26="x",$B26&amp;" ","")&amp;IF(C27="x",$B27&amp;" ","")&amp;IF(C28="x",$B28&amp;" ","")&amp;IF(C29="x",$B29&amp;" ","")</f>
        <v xml:space="preserve">No channel change visible in aerial photo record </v>
      </c>
      <c r="Q25" t="str">
        <f t="shared" ref="Q25:AA25" si="7">IF(D25="x",$B25&amp;" ","")&amp;IF(D26="x",$B26&amp;" ","")&amp;IF(D27="x",$B27&amp;" ","")&amp;IF(D28="x",$B28&amp;" ","")&amp;IF(D29="x",$B29&amp;" ","")</f>
        <v xml:space="preserve">No channel change visible in aerial photo record </v>
      </c>
      <c r="R25" t="str">
        <f t="shared" si="7"/>
        <v xml:space="preserve">No channel change visible in aerial photo record </v>
      </c>
      <c r="S25" t="str">
        <f t="shared" si="7"/>
        <v xml:space="preserve">No channel change visible in aerial photo record </v>
      </c>
      <c r="T25" t="str">
        <f t="shared" si="7"/>
        <v xml:space="preserve">No channel change visible in aerial photo record </v>
      </c>
      <c r="U25" t="str">
        <f t="shared" si="7"/>
        <v xml:space="preserve">No channel change visible in aerial photo record </v>
      </c>
      <c r="V25" t="str">
        <f t="shared" si="7"/>
        <v xml:space="preserve">No channel change visible in aerial photo record </v>
      </c>
      <c r="W25" t="str">
        <f t="shared" si="7"/>
        <v xml:space="preserve">No channel change visible in aerial photo record </v>
      </c>
      <c r="X25" t="str">
        <f t="shared" si="7"/>
        <v xml:space="preserve">No channel change visible in aerial photo record </v>
      </c>
      <c r="Y25" t="str">
        <f t="shared" si="7"/>
        <v xml:space="preserve">No channel change visible in aerial photo record </v>
      </c>
      <c r="Z25" t="str">
        <f t="shared" si="7"/>
        <v xml:space="preserve">Minor channel migration visible in aerial photo record from 1950s-2018 </v>
      </c>
      <c r="AA25" t="str">
        <f t="shared" si="7"/>
        <v xml:space="preserve">Minor channel migration visible in aerial photo record from 1950s-2018 </v>
      </c>
    </row>
    <row r="26" spans="1:27" x14ac:dyDescent="0.3">
      <c r="B26" t="s">
        <v>54</v>
      </c>
      <c r="M26" t="s">
        <v>52</v>
      </c>
      <c r="N26" t="s">
        <v>52</v>
      </c>
    </row>
    <row r="27" spans="1:27" x14ac:dyDescent="0.3">
      <c r="B27" t="s">
        <v>29</v>
      </c>
    </row>
    <row r="28" spans="1:27" x14ac:dyDescent="0.3">
      <c r="B28" t="s">
        <v>31</v>
      </c>
    </row>
    <row r="29" spans="1:27" x14ac:dyDescent="0.3">
      <c r="B29" t="s">
        <v>53</v>
      </c>
      <c r="C29" t="s">
        <v>52</v>
      </c>
      <c r="D29" t="s">
        <v>52</v>
      </c>
      <c r="E29" t="s">
        <v>52</v>
      </c>
      <c r="F29" t="s">
        <v>52</v>
      </c>
      <c r="G29" t="s">
        <v>52</v>
      </c>
      <c r="H29" t="s">
        <v>52</v>
      </c>
      <c r="I29" t="s">
        <v>52</v>
      </c>
      <c r="J29" t="s">
        <v>52</v>
      </c>
      <c r="K29" t="s">
        <v>52</v>
      </c>
      <c r="L29" t="s">
        <v>52</v>
      </c>
    </row>
    <row r="32" spans="1:27" x14ac:dyDescent="0.3">
      <c r="A32" t="s">
        <v>85</v>
      </c>
      <c r="B32" s="27" t="s">
        <v>45</v>
      </c>
      <c r="P32" t="str">
        <f>$B$32&amp;" "&amp;IF(C33="x",$B33&amp;" ","")&amp;IF(C34="x",$B34&amp;" ","")&amp;IF(C35="x",$B35&amp;" ","")&amp;IF(C36="x",$B36&amp;" ","")&amp;IF(C37="x",$B37&amp;" ","")&amp;IF(C38="x",$B38&amp;" ","")&amp;IF(C39="x",$B39&amp;" ","")&amp;IF(C40="x",$B40&amp;" ","")&amp;IF(C41="x",$B41&amp;" ","")&amp;IF(C42="x",$B42&amp;" ","")&amp;IF(C43="x",$B43&amp;" ","")&amp;IF(C44="x",$B44&amp;" ","")</f>
        <v xml:space="preserve">Riparian area is primarily comprised of woody vegetation with some developed land (Glenwood) </v>
      </c>
      <c r="Q32" t="str">
        <f>$B$32&amp;" "&amp;IF(D33="x",$B33&amp;" ","")&amp;IF(D34="x",$B34&amp;" ","")&amp;IF(D35="x",$B35&amp;" ","")&amp;IF(D36="x",$B36&amp;" ","")&amp;IF(D37="x",$B37&amp;" ","")&amp;IF(D38="x",$B38&amp;" ","")&amp;IF(D39="x",$B39&amp;" ","")&amp;IF(D40="x",$B40&amp;" ","")&amp;IF(D41="x",$B41&amp;" ","")&amp;IF(D42="x",$B42&amp;" ","")&amp;IF(D43="x",$B43&amp;" ","")&amp;IF(D44="x",$B44&amp;" ","")</f>
        <v xml:space="preserve">Riparian area is primarily comprised of woody vegetation </v>
      </c>
      <c r="R32" t="str">
        <f t="shared" ref="R32:AA32" si="8">$B$32&amp;" "&amp;IF(E33="x",$B33&amp;" ","")&amp;IF(E34="x",$B34&amp;" ","")&amp;IF(E35="x",$B35&amp;" ","")&amp;IF(E36="x",$B36&amp;" ","")&amp;IF(E37="x",$B37&amp;" ","")&amp;IF(E38="x",$B38&amp;" ","")&amp;IF(E39="x",$B39&amp;" ","")&amp;IF(E40="x",$B40&amp;" ","")&amp;IF(E41="x",$B41&amp;" ","")&amp;IF(E42="x",$B42&amp;" ","")&amp;IF(E43="x",$B43&amp;" ","")&amp;IF(E44="x",$B44&amp;" ","")</f>
        <v xml:space="preserve">Riparian area is primarily comprised of woody vegetation </v>
      </c>
      <c r="S32" t="str">
        <f t="shared" si="8"/>
        <v xml:space="preserve">Riparian area is primarily comprised of woody vegetation </v>
      </c>
      <c r="T32" t="str">
        <f t="shared" si="8"/>
        <v xml:space="preserve">Riparian area is primarily comprised of woody vegetation </v>
      </c>
      <c r="U32" t="str">
        <f t="shared" si="8"/>
        <v xml:space="preserve">Riparian area is primarily comprised of woody vegetation </v>
      </c>
      <c r="V32" t="str">
        <f t="shared" si="8"/>
        <v xml:space="preserve">Riparian area is primarily comprised of woody vegetation </v>
      </c>
      <c r="W32" t="str">
        <f t="shared" si="8"/>
        <v xml:space="preserve">Riparian area is primarily comprised of woody vegetation </v>
      </c>
      <c r="X32" t="str">
        <f t="shared" si="8"/>
        <v xml:space="preserve">Riparian area is primarily comprised of woody vegetation </v>
      </c>
      <c r="Y32" t="str">
        <f t="shared" si="8"/>
        <v xml:space="preserve">Riparian area is primarily comprised of woody vegetation </v>
      </c>
      <c r="Z32" t="str">
        <f t="shared" si="8"/>
        <v xml:space="preserve">Riparian area is primarily comprised of woody vegetation </v>
      </c>
      <c r="AA32" t="str">
        <f t="shared" si="8"/>
        <v xml:space="preserve">Riparian area is primarily comprised of woody vegetation </v>
      </c>
    </row>
    <row r="33" spans="1:27" x14ac:dyDescent="0.3">
      <c r="B33" t="s">
        <v>76</v>
      </c>
      <c r="C33" t="s">
        <v>52</v>
      </c>
      <c r="D33" t="s">
        <v>52</v>
      </c>
      <c r="E33" t="s">
        <v>52</v>
      </c>
      <c r="F33" t="s">
        <v>52</v>
      </c>
      <c r="G33" t="s">
        <v>52</v>
      </c>
      <c r="H33" t="s">
        <v>52</v>
      </c>
      <c r="I33" t="s">
        <v>52</v>
      </c>
      <c r="J33" t="s">
        <v>52</v>
      </c>
      <c r="K33" t="s">
        <v>52</v>
      </c>
      <c r="L33" t="s">
        <v>52</v>
      </c>
      <c r="M33" t="s">
        <v>52</v>
      </c>
      <c r="N33" t="s">
        <v>52</v>
      </c>
    </row>
    <row r="34" spans="1:27" x14ac:dyDescent="0.3">
      <c r="B34" t="s">
        <v>46</v>
      </c>
    </row>
    <row r="35" spans="1:27" x14ac:dyDescent="0.3">
      <c r="B35" t="s">
        <v>77</v>
      </c>
    </row>
    <row r="36" spans="1:27" x14ac:dyDescent="0.3">
      <c r="B36" t="s">
        <v>78</v>
      </c>
    </row>
    <row r="38" spans="1:27" x14ac:dyDescent="0.3">
      <c r="B38" t="s">
        <v>47</v>
      </c>
    </row>
    <row r="39" spans="1:27" x14ac:dyDescent="0.3">
      <c r="B39" t="s">
        <v>48</v>
      </c>
    </row>
    <row r="40" spans="1:27" x14ac:dyDescent="0.3">
      <c r="B40" t="s">
        <v>55</v>
      </c>
      <c r="C40" t="s">
        <v>52</v>
      </c>
    </row>
    <row r="41" spans="1:27" x14ac:dyDescent="0.3">
      <c r="B41" t="s">
        <v>49</v>
      </c>
    </row>
    <row r="42" spans="1:27" x14ac:dyDescent="0.3">
      <c r="B42" t="s">
        <v>50</v>
      </c>
    </row>
    <row r="43" spans="1:27" x14ac:dyDescent="0.3">
      <c r="B43" t="s">
        <v>51</v>
      </c>
    </row>
    <row r="44" spans="1:27" x14ac:dyDescent="0.3">
      <c r="B44" t="s">
        <v>79</v>
      </c>
      <c r="C44" t="s">
        <v>52</v>
      </c>
    </row>
    <row r="46" spans="1:27" x14ac:dyDescent="0.3">
      <c r="A46" t="s">
        <v>86</v>
      </c>
    </row>
    <row r="47" spans="1:27" x14ac:dyDescent="0.3">
      <c r="B47" t="s">
        <v>28</v>
      </c>
      <c r="C47" t="s">
        <v>52</v>
      </c>
      <c r="D47" t="s">
        <v>52</v>
      </c>
      <c r="H47" t="s">
        <v>52</v>
      </c>
      <c r="K47" t="s">
        <v>52</v>
      </c>
      <c r="P47" t="str">
        <f>IF(C47="x",$B47&amp;" ","")&amp;IF(C48="x",$B48&amp;" ","")&amp;IF(C49="x",$B49&amp;" ","")&amp;IF(C50="x",$B50&amp;" ","")&amp;IF(C51="x",$B51&amp;" ","")</f>
        <v xml:space="preserve">Confluence with unnamed tributary on left bank </v>
      </c>
      <c r="Q47" t="str">
        <f t="shared" ref="Q47:AA47" si="9">IF(D47="x",$B47&amp;" ","")&amp;IF(D48="x",$B48&amp;" ","")&amp;IF(D49="x",$B49&amp;" ","")&amp;IF(D50="x",$B50&amp;" ","")&amp;IF(D51="x",$B51&amp;" ","")</f>
        <v xml:space="preserve">Confluence with unnamed tributary on left bank </v>
      </c>
      <c r="R47" t="str">
        <f t="shared" si="9"/>
        <v xml:space="preserve"> </v>
      </c>
      <c r="S47" t="str">
        <f t="shared" si="9"/>
        <v xml:space="preserve">Confluence with unnamed tributary on right bank </v>
      </c>
      <c r="T47" t="str">
        <f t="shared" si="9"/>
        <v xml:space="preserve"> </v>
      </c>
      <c r="U47" t="str">
        <f t="shared" si="9"/>
        <v xml:space="preserve">Confluence with unnamed tributary on left bank </v>
      </c>
      <c r="V47" t="str">
        <f t="shared" si="9"/>
        <v xml:space="preserve">Confluence with multiple unnamed tributaries  </v>
      </c>
      <c r="W47" t="str">
        <f t="shared" si="9"/>
        <v xml:space="preserve"> </v>
      </c>
      <c r="X47" t="str">
        <f t="shared" si="9"/>
        <v xml:space="preserve">Confluence with unnamed tributary on left bank </v>
      </c>
      <c r="Y47" t="str">
        <f t="shared" si="9"/>
        <v xml:space="preserve"> </v>
      </c>
      <c r="Z47" t="str">
        <f t="shared" si="9"/>
        <v xml:space="preserve">Confluence with unnamed tributary on right bank Confluence with multiple unnamed tributaries  </v>
      </c>
      <c r="AA47" t="str">
        <f t="shared" si="9"/>
        <v xml:space="preserve">Confluence with unnamed tributary on right bank </v>
      </c>
    </row>
    <row r="48" spans="1:27" x14ac:dyDescent="0.3">
      <c r="B48" t="s">
        <v>27</v>
      </c>
      <c r="F48" t="s">
        <v>52</v>
      </c>
      <c r="M48" t="s">
        <v>52</v>
      </c>
      <c r="N48" t="s">
        <v>52</v>
      </c>
    </row>
    <row r="49" spans="1:27" x14ac:dyDescent="0.3">
      <c r="B49" t="s">
        <v>56</v>
      </c>
    </row>
    <row r="50" spans="1:27" x14ac:dyDescent="0.3">
      <c r="B50" t="s">
        <v>57</v>
      </c>
      <c r="I50" t="s">
        <v>52</v>
      </c>
      <c r="M50" t="s">
        <v>52</v>
      </c>
    </row>
    <row r="51" spans="1:27" x14ac:dyDescent="0.3">
      <c r="E51" t="s">
        <v>52</v>
      </c>
      <c r="G51" t="s">
        <v>52</v>
      </c>
      <c r="J51" t="s">
        <v>52</v>
      </c>
      <c r="L51" t="s">
        <v>52</v>
      </c>
    </row>
    <row r="53" spans="1:27" x14ac:dyDescent="0.3">
      <c r="A53" t="s">
        <v>87</v>
      </c>
      <c r="B53" t="s">
        <v>80</v>
      </c>
      <c r="P53" t="str">
        <f>IF(C53="x",$B53&amp;" ","")&amp;IF(C54="x",$B54&amp;" ","")&amp;IF(C55="x",$B55&amp;" ","")&amp;IF(C56="x",$B56&amp;" ","")</f>
        <v xml:space="preserve">No large woody debris (LWD) observed </v>
      </c>
      <c r="Q53" t="str">
        <f t="shared" ref="Q53:AA53" si="10">IF(D53="x",$B53&amp;" ","")&amp;IF(D54="x",$B54&amp;" ","")&amp;IF(D55="x",$B55&amp;" ","")&amp;IF(D56="x",$B56&amp;" ","")</f>
        <v xml:space="preserve">No large woody debris (LWD) observed </v>
      </c>
      <c r="R53" t="str">
        <f t="shared" si="10"/>
        <v xml:space="preserve">No large woody debris (LWD) observed </v>
      </c>
      <c r="S53" t="str">
        <f t="shared" si="10"/>
        <v xml:space="preserve">No large woody debris (LWD) observed </v>
      </c>
      <c r="T53" t="str">
        <f t="shared" si="10"/>
        <v xml:space="preserve">No large woody debris (LWD) observed </v>
      </c>
      <c r="U53" t="str">
        <f t="shared" si="10"/>
        <v xml:space="preserve">No large woody debris (LWD) observed </v>
      </c>
      <c r="V53" t="str">
        <f t="shared" si="10"/>
        <v xml:space="preserve">No large woody debris (LWD) observed </v>
      </c>
      <c r="W53" t="str">
        <f t="shared" si="10"/>
        <v xml:space="preserve">No large woody debris (LWD) observed </v>
      </c>
      <c r="X53" t="str">
        <f t="shared" si="10"/>
        <v xml:space="preserve">No large woody debris (LWD) observed </v>
      </c>
      <c r="Y53" t="str">
        <f t="shared" si="10"/>
        <v xml:space="preserve">No large woody debris (LWD) observed </v>
      </c>
      <c r="Z53" t="str">
        <f t="shared" si="10"/>
        <v xml:space="preserve">No large woody debris (LWD) observed </v>
      </c>
      <c r="AA53" t="str">
        <f t="shared" si="10"/>
        <v xml:space="preserve">No large woody debris (LWD) observed </v>
      </c>
    </row>
    <row r="54" spans="1:27" x14ac:dyDescent="0.3">
      <c r="B54" t="s">
        <v>81</v>
      </c>
      <c r="C54" t="s">
        <v>52</v>
      </c>
      <c r="D54" t="s">
        <v>52</v>
      </c>
      <c r="E54" t="s">
        <v>52</v>
      </c>
      <c r="F54" t="s">
        <v>52</v>
      </c>
      <c r="G54" t="s">
        <v>52</v>
      </c>
      <c r="H54" t="s">
        <v>52</v>
      </c>
      <c r="I54" t="s">
        <v>52</v>
      </c>
      <c r="J54" t="s">
        <v>52</v>
      </c>
      <c r="K54" t="s">
        <v>52</v>
      </c>
      <c r="L54" t="s">
        <v>52</v>
      </c>
      <c r="M54" t="s">
        <v>52</v>
      </c>
      <c r="N54" t="s">
        <v>52</v>
      </c>
    </row>
    <row r="55" spans="1:27" x14ac:dyDescent="0.3">
      <c r="B55" t="s">
        <v>82</v>
      </c>
    </row>
    <row r="57" spans="1:27" x14ac:dyDescent="0.3">
      <c r="A57" t="s">
        <v>59</v>
      </c>
    </row>
    <row r="58" spans="1:27" x14ac:dyDescent="0.3">
      <c r="A58" t="s">
        <v>88</v>
      </c>
    </row>
    <row r="59" spans="1:27" x14ac:dyDescent="0.3">
      <c r="B59" s="27" t="s">
        <v>60</v>
      </c>
      <c r="P59" t="str">
        <f>$B$59&amp;IF(C60="x",$B60&amp;" ","")&amp;IF(C61="x",$B61&amp;", ","")&amp;IF(C62="x",$B62&amp;", ","")&amp;IF(C63="x",$B63&amp;", ","")&amp;IF(C64="x",$B64&amp;", ","")&amp;IF(C65="x",$B65&amp;", ","")&amp;IF(C66="x",$B66&amp;", ","")</f>
        <v xml:space="preserve">Banks and valley bottom composed of erodible, Quaternary alluvium, roads, landslide deposits, and bridge abutments, </v>
      </c>
      <c r="Q59" t="str">
        <f>$B$59&amp;IF(D60="x",$B60&amp;" ","")&amp;IF(D61="x",$B61&amp;", ","")&amp;IF(D62="x",$B62&amp;", ","")&amp;IF(D63="x",$B63&amp;", ","")&amp;IF(D64="x",$B64&amp;", ","")&amp;IF(D65="x",$B65&amp;", ","")&amp;IF(D66="x",$B66&amp;" ","")</f>
        <v xml:space="preserve">Banks and valley bottom composed of erodible, Quaternary alluvium, landslide deposits, </v>
      </c>
      <c r="R59" t="str">
        <f t="shared" ref="R59:AA59" si="11">$B$59&amp;IF(E60="x",$B60&amp;" ","")&amp;IF(E61="x",$B61&amp;", ","")&amp;IF(E62="x",$B62&amp;", ","")&amp;IF(E63="x",$B63&amp;", ","")&amp;IF(E64="x",$B64&amp;", ","")&amp;IF(E65="x",$B65&amp;", ","")&amp;IF(E66="x",$B66&amp;" ","")</f>
        <v xml:space="preserve">Banks and valley bottom composed of erodible, Quaternary alluvium, landslide deposits, </v>
      </c>
      <c r="S59" t="str">
        <f t="shared" si="11"/>
        <v xml:space="preserve">Banks and valley bottom composed of erodible, Quaternary alluvium, roads, bedrock, landslide deposits, and bridge abutments </v>
      </c>
      <c r="T59" t="str">
        <f t="shared" si="11"/>
        <v xml:space="preserve">Banks and valley bottom composed of erodible, Quaternary alluvium, roads, landslide deposits, </v>
      </c>
      <c r="U59" t="str">
        <f t="shared" si="11"/>
        <v xml:space="preserve">Banks and valley bottom composed of erodible, Quaternary alluvium, landslide deposits, </v>
      </c>
      <c r="V59" t="str">
        <f t="shared" si="11"/>
        <v xml:space="preserve">Banks and valley bottom composed of erodible, Quaternary alluvium, roads, landslide deposits, </v>
      </c>
      <c r="W59" t="str">
        <f t="shared" si="11"/>
        <v xml:space="preserve">Banks and valley bottom composed of erodible, Quaternary alluvium, roads, landslide deposits, </v>
      </c>
      <c r="X59" t="str">
        <f t="shared" si="11"/>
        <v xml:space="preserve">Banks and valley bottom composed of erodible, Quaternary alluvium, roads, landslide deposits, </v>
      </c>
      <c r="Y59" t="str">
        <f t="shared" si="11"/>
        <v xml:space="preserve">Banks and valley bottom composed of erodible, Quaternary alluvium, roads, bedrock, landslide deposits, </v>
      </c>
      <c r="Z59" t="str">
        <f t="shared" si="11"/>
        <v xml:space="preserve">Banks and valley bottom composed of erodible, Quaternary alluvium, roads, bedrock, landslide deposits, </v>
      </c>
      <c r="AA59" t="str">
        <f t="shared" si="11"/>
        <v xml:space="preserve">Banks and valley bottom composed of erodible, Quaternary alluvium, roads, bedrock, landslide deposits, </v>
      </c>
    </row>
    <row r="61" spans="1:27" x14ac:dyDescent="0.3">
      <c r="B61" t="s">
        <v>83</v>
      </c>
      <c r="C61" t="s">
        <v>52</v>
      </c>
      <c r="D61" t="s">
        <v>52</v>
      </c>
      <c r="E61" t="s">
        <v>52</v>
      </c>
      <c r="F61" t="s">
        <v>52</v>
      </c>
      <c r="G61" t="s">
        <v>52</v>
      </c>
      <c r="H61" t="s">
        <v>52</v>
      </c>
      <c r="I61" t="s">
        <v>52</v>
      </c>
      <c r="J61" t="s">
        <v>52</v>
      </c>
      <c r="K61" t="s">
        <v>52</v>
      </c>
      <c r="L61" t="s">
        <v>52</v>
      </c>
      <c r="M61" t="s">
        <v>52</v>
      </c>
      <c r="N61" t="s">
        <v>52</v>
      </c>
    </row>
    <row r="62" spans="1:27" x14ac:dyDescent="0.3">
      <c r="B62" t="s">
        <v>62</v>
      </c>
      <c r="C62" t="s">
        <v>52</v>
      </c>
      <c r="F62" t="s">
        <v>52</v>
      </c>
      <c r="G62" t="s">
        <v>52</v>
      </c>
      <c r="I62" t="s">
        <v>52</v>
      </c>
      <c r="J62" t="s">
        <v>52</v>
      </c>
      <c r="K62" t="s">
        <v>52</v>
      </c>
      <c r="L62" t="s">
        <v>52</v>
      </c>
      <c r="M62" t="s">
        <v>52</v>
      </c>
      <c r="N62" t="s">
        <v>52</v>
      </c>
    </row>
    <row r="63" spans="1:27" x14ac:dyDescent="0.3">
      <c r="B63" t="s">
        <v>63</v>
      </c>
      <c r="F63" t="s">
        <v>52</v>
      </c>
      <c r="L63" t="s">
        <v>52</v>
      </c>
      <c r="M63" t="s">
        <v>52</v>
      </c>
      <c r="N63" t="s">
        <v>52</v>
      </c>
    </row>
    <row r="64" spans="1:27" x14ac:dyDescent="0.3">
      <c r="B64" t="s">
        <v>66</v>
      </c>
      <c r="C64" t="s">
        <v>52</v>
      </c>
      <c r="D64" t="s">
        <v>52</v>
      </c>
      <c r="E64" t="s">
        <v>52</v>
      </c>
      <c r="F64" t="s">
        <v>52</v>
      </c>
      <c r="G64" t="s">
        <v>52</v>
      </c>
      <c r="H64" t="s">
        <v>52</v>
      </c>
      <c r="I64" t="s">
        <v>52</v>
      </c>
      <c r="J64" t="s">
        <v>52</v>
      </c>
      <c r="K64" t="s">
        <v>52</v>
      </c>
      <c r="L64" t="s">
        <v>52</v>
      </c>
      <c r="M64" t="s">
        <v>52</v>
      </c>
      <c r="N64" t="s">
        <v>52</v>
      </c>
    </row>
    <row r="65" spans="1:27" x14ac:dyDescent="0.3">
      <c r="B65" t="s">
        <v>72</v>
      </c>
    </row>
    <row r="66" spans="1:27" x14ac:dyDescent="0.3">
      <c r="B66" t="s">
        <v>61</v>
      </c>
      <c r="C66" t="s">
        <v>52</v>
      </c>
      <c r="F66" t="s">
        <v>52</v>
      </c>
    </row>
    <row r="69" spans="1:27" x14ac:dyDescent="0.3">
      <c r="A69" t="s">
        <v>89</v>
      </c>
    </row>
    <row r="70" spans="1:27" x14ac:dyDescent="0.3">
      <c r="B70" s="27" t="s">
        <v>94</v>
      </c>
      <c r="P70" t="str">
        <f t="shared" ref="P70:Z70" si="12">$B$70&amp;" "&amp;IF(C71="x",$B71&amp;" ","")&amp;IF(C72="x",$B72&amp;" ","")&amp;IF(C73="x",$B73&amp;" ","")&amp;IF(C74="x",$B74&amp;" ","")&amp;IF(C75="x",$B75&amp;" ","")&amp;IF(C76="x",$B76&amp;" ","")&amp;IF(C77="x",$B77&amp;", ","")&amp;IF(C78="x",$B78&amp;", ","")&amp;IF(C79="x",$B79&amp;", ","")&amp;IF(C80="x",$B80&amp;", ","")&amp;IF(C81="x",$B81&amp;" ","")</f>
        <v xml:space="preserve">Valley walls are bedrock and landslide deposits </v>
      </c>
      <c r="Q70" t="str">
        <f t="shared" si="12"/>
        <v xml:space="preserve">Valley walls are bedrock and landslide deposits </v>
      </c>
      <c r="R70" t="str">
        <f t="shared" si="12"/>
        <v xml:space="preserve">Valley walls are bedrock </v>
      </c>
      <c r="S70" t="str">
        <f t="shared" si="12"/>
        <v xml:space="preserve">Valley walls are bedrock and landslide deposits which partially confines channel, </v>
      </c>
      <c r="T70" t="str">
        <f t="shared" si="12"/>
        <v xml:space="preserve">Valley walls are bedrock and landslide deposits which confines channel </v>
      </c>
      <c r="U70" t="str">
        <f t="shared" si="12"/>
        <v xml:space="preserve">Valley walls are bedrock and landslide deposits </v>
      </c>
      <c r="V70" t="str">
        <f t="shared" si="12"/>
        <v xml:space="preserve">Valley walls are bedrock and landslide deposits which confines channel </v>
      </c>
      <c r="W70" t="str">
        <f t="shared" si="12"/>
        <v xml:space="preserve">Valley walls are bedrock and landslide deposits </v>
      </c>
      <c r="X70" t="str">
        <f t="shared" si="12"/>
        <v xml:space="preserve">Valley walls are bedrock and landslide deposits </v>
      </c>
      <c r="Y70" t="str">
        <f t="shared" si="12"/>
        <v xml:space="preserve">Valley walls are bedrock and landslide deposits which partially confines channel, </v>
      </c>
      <c r="Z70" t="str">
        <f t="shared" si="12"/>
        <v xml:space="preserve">Valley walls are bedrock and landslide deposits which partially confines channel, </v>
      </c>
      <c r="AA70" t="str">
        <f>$B$70&amp;" "&amp;IF(N71="x",$B71&amp;" ","")&amp;IF(N72="x",$B72&amp;" ","")&amp;IF(N73="x",$B73&amp;" ","")&amp;IF(N74="x",$B74&amp;" ","")&amp;IF(N75="x",$B75&amp;" ","")&amp;IF(N76="x",$B76&amp;" ","")&amp;IF(N77="x",$B77&amp;" ","")&amp;IF(N78="x",$B78&amp;" ","")&amp;IF(N79="x",$B79&amp;" ","")&amp;IF(N80="x",$B80&amp;" ","")&amp;IF(N81="x",$B81&amp;" ","")</f>
        <v xml:space="preserve">Valley walls are bedrock and landslide deposits which partially confines channel </v>
      </c>
    </row>
    <row r="72" spans="1:27" x14ac:dyDescent="0.3">
      <c r="B72" t="s">
        <v>64</v>
      </c>
    </row>
    <row r="73" spans="1:27" x14ac:dyDescent="0.3">
      <c r="B73" t="s">
        <v>73</v>
      </c>
      <c r="C73" t="s">
        <v>52</v>
      </c>
      <c r="D73" t="s">
        <v>52</v>
      </c>
      <c r="F73" t="s">
        <v>52</v>
      </c>
      <c r="G73" t="s">
        <v>52</v>
      </c>
      <c r="H73" t="s">
        <v>52</v>
      </c>
      <c r="I73" t="s">
        <v>52</v>
      </c>
      <c r="J73" t="s">
        <v>52</v>
      </c>
      <c r="K73" t="s">
        <v>52</v>
      </c>
      <c r="L73" t="s">
        <v>52</v>
      </c>
      <c r="M73" t="s">
        <v>52</v>
      </c>
      <c r="N73" t="s">
        <v>52</v>
      </c>
    </row>
    <row r="74" spans="1:27" x14ac:dyDescent="0.3">
      <c r="B74" t="s">
        <v>63</v>
      </c>
      <c r="E74" t="s">
        <v>52</v>
      </c>
    </row>
    <row r="75" spans="1:27" x14ac:dyDescent="0.3">
      <c r="B75" t="s">
        <v>65</v>
      </c>
    </row>
    <row r="76" spans="1:27" x14ac:dyDescent="0.3">
      <c r="B76" t="s">
        <v>66</v>
      </c>
    </row>
    <row r="78" spans="1:27" x14ac:dyDescent="0.3">
      <c r="B78" t="s">
        <v>58</v>
      </c>
    </row>
    <row r="80" spans="1:27" x14ac:dyDescent="0.3">
      <c r="B80" t="s">
        <v>117</v>
      </c>
      <c r="F80" t="s">
        <v>52</v>
      </c>
      <c r="L80" t="s">
        <v>52</v>
      </c>
      <c r="M80" t="s">
        <v>52</v>
      </c>
      <c r="N80" t="s">
        <v>52</v>
      </c>
    </row>
    <row r="81" spans="1:27" x14ac:dyDescent="0.3">
      <c r="B81" t="s">
        <v>116</v>
      </c>
      <c r="G81" t="s">
        <v>52</v>
      </c>
      <c r="I81" t="s">
        <v>52</v>
      </c>
    </row>
    <row r="83" spans="1:27" x14ac:dyDescent="0.3">
      <c r="A83" t="s">
        <v>90</v>
      </c>
    </row>
    <row r="84" spans="1:27" x14ac:dyDescent="0.3">
      <c r="B84" t="s">
        <v>67</v>
      </c>
      <c r="P84" t="str">
        <f>IF(C84="x",$B84&amp;", ","")&amp;IF(C85="x",$B85&amp;", ","")&amp;IF(C86="x",$B86&amp;", ","")&amp;IF(C87="x",$B87&amp;", ","")&amp;IF(C88="x",$B88&amp;", ","")&amp;IF(C89="x",$B89&amp;", ","")&amp;IF(C90="x",$B90&amp;", ","")&amp;IF(C91="x",$B91&amp;", ","")&amp;IF(C92="x",$B92&amp;", ","")&amp;IF(C93="x",$B93,"")</f>
        <v xml:space="preserve">Landslide deposits along left valley wall, adjacent to channel  </v>
      </c>
      <c r="Q84" t="str">
        <f t="shared" ref="Q84:AA84" si="13">IF(D84="x",$B84&amp;", ","")&amp;IF(D85="x",$B85&amp;", ","")&amp;IF(D86="x",$B86&amp;", ","")&amp;IF(D87="x",$B87&amp;", ","")&amp;IF(D88="x",$B88&amp;", ","")&amp;IF(D89="x",$B89&amp;", ","")&amp;IF(D90="x",$B90&amp;", ","")&amp;IF(D91="x",$B91&amp;", ","")&amp;IF(D92="x",$B92&amp;", ","")&amp;IF(D93="x",$B93,"")</f>
        <v xml:space="preserve">Landslide deposits along left valley wall, </v>
      </c>
      <c r="R84" t="str">
        <f t="shared" si="13"/>
        <v xml:space="preserve">Landslide deposits along left valley wall, </v>
      </c>
      <c r="S84" t="str">
        <f t="shared" si="13"/>
        <v xml:space="preserve">Landslide deposits along both valley walls, adjacent to channel  </v>
      </c>
      <c r="T84" t="str">
        <f t="shared" si="13"/>
        <v xml:space="preserve">Landslide deposits along both valley walls, adjacent to channel  </v>
      </c>
      <c r="U84" t="str">
        <f t="shared" si="13"/>
        <v xml:space="preserve">Landslide deposits along both valley walls, adjacent to channel  </v>
      </c>
      <c r="V84" t="str">
        <f t="shared" si="13"/>
        <v xml:space="preserve">Landslide deposits along both valley walls, adjacent to channel  </v>
      </c>
      <c r="W84" t="str">
        <f t="shared" si="13"/>
        <v xml:space="preserve">Landslide deposits along both valley walls, adjacent to channel  </v>
      </c>
      <c r="X84" t="str">
        <f t="shared" si="13"/>
        <v xml:space="preserve">Landslide deposits along both valley walls, adjacent to channel  </v>
      </c>
      <c r="Y84" t="str">
        <f t="shared" si="13"/>
        <v xml:space="preserve">Landslide deposits along both valley walls, adjacent to channel  </v>
      </c>
      <c r="Z84" t="str">
        <f t="shared" si="13"/>
        <v xml:space="preserve">Landslide deposits along both valley walls, adjacent to channel  </v>
      </c>
      <c r="AA84" t="str">
        <f t="shared" si="13"/>
        <v xml:space="preserve">Landslide deposits along both valley walls, adjacent to channel  </v>
      </c>
    </row>
    <row r="85" spans="1:27" x14ac:dyDescent="0.3">
      <c r="B85" t="s">
        <v>69</v>
      </c>
    </row>
    <row r="86" spans="1:27" x14ac:dyDescent="0.3">
      <c r="B86" t="s">
        <v>7</v>
      </c>
      <c r="C86" t="s">
        <v>52</v>
      </c>
      <c r="D86" t="s">
        <v>52</v>
      </c>
      <c r="E86" t="s">
        <v>52</v>
      </c>
    </row>
    <row r="87" spans="1:27" x14ac:dyDescent="0.3">
      <c r="B87" t="s">
        <v>9</v>
      </c>
      <c r="P87" t="str">
        <f t="shared" ref="P87:P88" si="14">IF(C87="x",$B87&amp;" ","")&amp;IF(C88="x",$B88&amp;" ","")&amp;IF(C89="x",$B89&amp;" ","")&amp;IF(C90="x",$B90&amp;" ","")&amp;IF(C91="x",$B91&amp;" ","")</f>
        <v/>
      </c>
    </row>
    <row r="88" spans="1:27" x14ac:dyDescent="0.3">
      <c r="B88" t="s">
        <v>71</v>
      </c>
      <c r="F88" t="s">
        <v>52</v>
      </c>
      <c r="G88" t="s">
        <v>52</v>
      </c>
      <c r="H88" t="s">
        <v>52</v>
      </c>
      <c r="I88" t="s">
        <v>52</v>
      </c>
      <c r="J88" t="s">
        <v>52</v>
      </c>
      <c r="K88" t="s">
        <v>52</v>
      </c>
      <c r="L88" t="s">
        <v>52</v>
      </c>
      <c r="M88" t="s">
        <v>52</v>
      </c>
      <c r="N88" t="s">
        <v>52</v>
      </c>
      <c r="P88" t="str">
        <f t="shared" si="14"/>
        <v/>
      </c>
    </row>
    <row r="90" spans="1:27" x14ac:dyDescent="0.3">
      <c r="B90" t="s">
        <v>70</v>
      </c>
    </row>
    <row r="91" spans="1:27" x14ac:dyDescent="0.3">
      <c r="B91" t="s">
        <v>68</v>
      </c>
    </row>
    <row r="93" spans="1:27" x14ac:dyDescent="0.3">
      <c r="B93" t="s">
        <v>95</v>
      </c>
      <c r="C93" t="s">
        <v>52</v>
      </c>
      <c r="F93" t="s">
        <v>52</v>
      </c>
      <c r="G93" t="s">
        <v>52</v>
      </c>
      <c r="H93" t="s">
        <v>52</v>
      </c>
      <c r="I93" t="s">
        <v>52</v>
      </c>
      <c r="J93" t="s">
        <v>52</v>
      </c>
      <c r="K93" t="s">
        <v>52</v>
      </c>
      <c r="L93" t="s">
        <v>52</v>
      </c>
      <c r="M93" t="s">
        <v>52</v>
      </c>
      <c r="N93" t="s">
        <v>52</v>
      </c>
    </row>
    <row r="96" spans="1:27" x14ac:dyDescent="0.3">
      <c r="A96" t="s">
        <v>91</v>
      </c>
    </row>
    <row r="97" spans="2:27" x14ac:dyDescent="0.3">
      <c r="B97" t="s">
        <v>120</v>
      </c>
      <c r="P97" t="str">
        <f>IF(C97="x",$B97,"")&amp;IF(C98="x",$B98,"")&amp;IF(C99="x",$B99,"")</f>
        <v xml:space="preserve"> </v>
      </c>
      <c r="Q97" t="str">
        <f t="shared" ref="Q97:AA97" si="15">IF(D97="x",$B97,"")&amp;IF(D98="x",$B98,"")&amp;IF(D99="x",$B99,"")</f>
        <v xml:space="preserve"> </v>
      </c>
      <c r="R97" t="str">
        <f t="shared" si="15"/>
        <v xml:space="preserve"> </v>
      </c>
      <c r="S97" t="str">
        <f t="shared" si="15"/>
        <v xml:space="preserve"> </v>
      </c>
      <c r="T97" t="str">
        <f t="shared" si="15"/>
        <v>AC flows at the edge of large landslides on both banks. These slides appears to substantially narrow the valley bottom..</v>
      </c>
      <c r="U97" t="str">
        <f t="shared" si="15"/>
        <v xml:space="preserve"> </v>
      </c>
      <c r="V97" t="str">
        <f t="shared" si="15"/>
        <v>AC flows at the edge of large landslides on both banks. These slides appears to substantially narrow the valley bottom..</v>
      </c>
      <c r="W97" t="str">
        <f t="shared" si="15"/>
        <v xml:space="preserve"> </v>
      </c>
      <c r="X97" t="str">
        <f t="shared" si="15"/>
        <v xml:space="preserve"> </v>
      </c>
      <c r="Y97" t="str">
        <f t="shared" si="15"/>
        <v xml:space="preserve"> </v>
      </c>
      <c r="Z97" t="str">
        <f t="shared" si="15"/>
        <v xml:space="preserve"> </v>
      </c>
      <c r="AA97" t="str">
        <f t="shared" si="15"/>
        <v xml:space="preserve"> </v>
      </c>
    </row>
    <row r="98" spans="2:27" x14ac:dyDescent="0.3">
      <c r="B98" t="s">
        <v>121</v>
      </c>
      <c r="G98" t="s">
        <v>52</v>
      </c>
      <c r="I98" t="s">
        <v>52</v>
      </c>
    </row>
    <row r="99" spans="2:27" x14ac:dyDescent="0.3">
      <c r="B99" t="s">
        <v>93</v>
      </c>
      <c r="C99" t="s">
        <v>52</v>
      </c>
      <c r="D99" t="s">
        <v>52</v>
      </c>
      <c r="E99" t="s">
        <v>52</v>
      </c>
      <c r="F99" t="s">
        <v>52</v>
      </c>
      <c r="H99" t="s">
        <v>52</v>
      </c>
      <c r="J99" t="s">
        <v>52</v>
      </c>
      <c r="K99" t="s">
        <v>52</v>
      </c>
      <c r="L99" t="s">
        <v>52</v>
      </c>
      <c r="M99" t="s">
        <v>52</v>
      </c>
      <c r="N99" t="s">
        <v>52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election activeCell="B21" sqref="B21"/>
    </sheetView>
  </sheetViews>
  <sheetFormatPr defaultRowHeight="14.4" x14ac:dyDescent="0.3"/>
  <cols>
    <col min="1" max="1" width="26.21875" bestFit="1" customWidth="1"/>
    <col min="2" max="2" width="19.5546875" bestFit="1" customWidth="1"/>
    <col min="3" max="3" width="25.5546875" customWidth="1"/>
    <col min="4" max="4" width="9.21875" customWidth="1"/>
    <col min="5" max="8" width="29.109375" customWidth="1"/>
  </cols>
  <sheetData>
    <row r="1" spans="1:8" x14ac:dyDescent="0.3">
      <c r="A1" s="2" t="s">
        <v>149</v>
      </c>
    </row>
    <row r="2" spans="1:8" x14ac:dyDescent="0.3">
      <c r="A2" s="2" t="s">
        <v>0</v>
      </c>
      <c r="B2" s="2" t="s">
        <v>13</v>
      </c>
      <c r="C2" s="2" t="s">
        <v>14</v>
      </c>
      <c r="D2" s="2" t="s">
        <v>15</v>
      </c>
      <c r="E2" s="11" t="s">
        <v>148</v>
      </c>
      <c r="F2" s="2" t="s">
        <v>23</v>
      </c>
      <c r="G2" s="2" t="s">
        <v>16</v>
      </c>
      <c r="H2" s="2" t="s">
        <v>17</v>
      </c>
    </row>
    <row r="3" spans="1:8" x14ac:dyDescent="0.3">
      <c r="A3" t="s">
        <v>129</v>
      </c>
      <c r="B3" s="10">
        <v>31.775751220102162</v>
      </c>
      <c r="C3" t="s">
        <v>18</v>
      </c>
      <c r="D3" t="s">
        <v>150</v>
      </c>
      <c r="E3" s="32">
        <v>2.3E-2</v>
      </c>
      <c r="F3" s="24">
        <v>0.73084227806234969</v>
      </c>
      <c r="G3" s="6">
        <v>21.925268341870492</v>
      </c>
      <c r="H3" s="6">
        <v>73.084227806234964</v>
      </c>
    </row>
    <row r="4" spans="1:8" x14ac:dyDescent="0.3">
      <c r="A4" t="s">
        <v>130</v>
      </c>
      <c r="B4" s="10">
        <v>24.069696384859537</v>
      </c>
      <c r="C4" t="s">
        <v>18</v>
      </c>
      <c r="D4" t="s">
        <v>150</v>
      </c>
      <c r="E4" s="32">
        <v>2.3E-2</v>
      </c>
      <c r="F4" s="24">
        <v>0.55360301685176938</v>
      </c>
      <c r="G4" s="6">
        <v>16.608090505553083</v>
      </c>
      <c r="H4" s="6">
        <v>55.360301685176935</v>
      </c>
    </row>
    <row r="5" spans="1:8" x14ac:dyDescent="0.3">
      <c r="A5" t="s">
        <v>131</v>
      </c>
      <c r="B5" s="10">
        <v>22.214623221155559</v>
      </c>
      <c r="C5" t="s">
        <v>18</v>
      </c>
      <c r="D5" t="s">
        <v>150</v>
      </c>
      <c r="E5" s="32">
        <v>2.3E-2</v>
      </c>
      <c r="F5" s="24">
        <v>0.5109363340865779</v>
      </c>
      <c r="G5" s="6">
        <v>15.328090022597337</v>
      </c>
      <c r="H5" s="6">
        <v>51.093633408657787</v>
      </c>
    </row>
    <row r="6" spans="1:8" x14ac:dyDescent="0.3">
      <c r="A6" t="s">
        <v>132</v>
      </c>
      <c r="B6" s="10">
        <v>23.733359647390742</v>
      </c>
      <c r="C6" t="s">
        <v>18</v>
      </c>
      <c r="D6" t="s">
        <v>150</v>
      </c>
      <c r="E6" s="32">
        <v>2.3E-2</v>
      </c>
      <c r="F6" s="24">
        <v>0.54586727188998707</v>
      </c>
      <c r="G6" s="6">
        <v>16.376018156699612</v>
      </c>
      <c r="H6" s="6">
        <v>54.586727188998708</v>
      </c>
    </row>
    <row r="7" spans="1:8" x14ac:dyDescent="0.3">
      <c r="A7" t="s">
        <v>133</v>
      </c>
      <c r="B7" s="10">
        <v>27.209821250422223</v>
      </c>
      <c r="C7" t="s">
        <v>18</v>
      </c>
      <c r="D7" t="s">
        <v>150</v>
      </c>
      <c r="E7" s="32">
        <v>2.3E-2</v>
      </c>
      <c r="F7" s="24">
        <v>0.62582588875971112</v>
      </c>
      <c r="G7" s="6">
        <v>18.774776662791332</v>
      </c>
      <c r="H7" s="6">
        <v>62.582588875971112</v>
      </c>
    </row>
    <row r="8" spans="1:8" x14ac:dyDescent="0.3">
      <c r="A8" t="s">
        <v>134</v>
      </c>
      <c r="B8" s="10">
        <v>26.946604084179313</v>
      </c>
      <c r="C8" t="s">
        <v>18</v>
      </c>
      <c r="D8" t="s">
        <v>150</v>
      </c>
      <c r="E8" s="32">
        <v>2.3E-2</v>
      </c>
      <c r="F8" s="24">
        <v>0.6197718939361242</v>
      </c>
      <c r="G8" s="6">
        <v>18.593156818083727</v>
      </c>
      <c r="H8" s="6">
        <v>61.97718939361242</v>
      </c>
    </row>
    <row r="9" spans="1:8" x14ac:dyDescent="0.3">
      <c r="A9" t="s">
        <v>135</v>
      </c>
      <c r="B9" s="10">
        <v>22.467586180465521</v>
      </c>
      <c r="C9" t="s">
        <v>18</v>
      </c>
      <c r="D9" t="s">
        <v>150</v>
      </c>
      <c r="E9" s="32">
        <v>2.3E-2</v>
      </c>
      <c r="F9" s="24">
        <v>0.51675448215070696</v>
      </c>
      <c r="G9" s="6">
        <v>15.50263446452121</v>
      </c>
      <c r="H9" s="6">
        <v>51.675448215070695</v>
      </c>
    </row>
    <row r="10" spans="1:8" x14ac:dyDescent="0.3">
      <c r="A10" t="s">
        <v>136</v>
      </c>
      <c r="B10" s="10">
        <v>22.337431432058331</v>
      </c>
      <c r="C10" t="s">
        <v>18</v>
      </c>
      <c r="D10" t="s">
        <v>150</v>
      </c>
      <c r="E10" s="32">
        <v>2.3E-2</v>
      </c>
      <c r="F10" s="24">
        <v>0.51376092293734166</v>
      </c>
      <c r="G10" s="6">
        <v>15.412827688120249</v>
      </c>
      <c r="H10" s="6">
        <v>51.376092293734168</v>
      </c>
    </row>
    <row r="11" spans="1:8" x14ac:dyDescent="0.3">
      <c r="A11" t="s">
        <v>137</v>
      </c>
      <c r="B11" s="10">
        <v>23.369166110379997</v>
      </c>
      <c r="C11" t="s">
        <v>18</v>
      </c>
      <c r="D11" t="s">
        <v>150</v>
      </c>
      <c r="E11" s="32">
        <v>2.3E-2</v>
      </c>
      <c r="F11" s="24">
        <v>0.53749082053873987</v>
      </c>
      <c r="G11" s="6">
        <v>16.124724616162197</v>
      </c>
      <c r="H11" s="6">
        <v>53.749082053873984</v>
      </c>
    </row>
    <row r="12" spans="1:8" x14ac:dyDescent="0.3">
      <c r="A12" t="s">
        <v>8</v>
      </c>
      <c r="B12" s="10">
        <v>20.21647258148095</v>
      </c>
      <c r="C12" t="s">
        <v>18</v>
      </c>
      <c r="D12" t="s">
        <v>150</v>
      </c>
      <c r="E12" s="32">
        <v>2.3E-2</v>
      </c>
      <c r="F12" s="24">
        <v>0.46497886937406185</v>
      </c>
      <c r="G12" s="6">
        <v>13.949366081221855</v>
      </c>
      <c r="H12" s="6">
        <v>46.497886937406186</v>
      </c>
    </row>
    <row r="13" spans="1:8" x14ac:dyDescent="0.3">
      <c r="A13" t="s">
        <v>10</v>
      </c>
      <c r="B13" s="10">
        <v>18.755666652683228</v>
      </c>
      <c r="C13" t="s">
        <v>18</v>
      </c>
      <c r="D13" t="s">
        <v>150</v>
      </c>
      <c r="E13" s="32">
        <v>2.3E-2</v>
      </c>
      <c r="F13" s="24">
        <v>0.43138033301171425</v>
      </c>
      <c r="G13" s="6">
        <v>12.941409990351428</v>
      </c>
      <c r="H13" s="6">
        <v>43.138033301171426</v>
      </c>
    </row>
    <row r="14" spans="1:8" x14ac:dyDescent="0.3">
      <c r="A14" t="s">
        <v>11</v>
      </c>
      <c r="B14" s="10">
        <v>21.137087420736485</v>
      </c>
      <c r="C14" t="s">
        <v>18</v>
      </c>
      <c r="D14" t="s">
        <v>150</v>
      </c>
      <c r="E14" s="32">
        <v>2.3E-2</v>
      </c>
      <c r="F14" s="24">
        <v>0.48615301067693917</v>
      </c>
      <c r="G14" s="6">
        <v>14.584590320308175</v>
      </c>
      <c r="H14" s="6">
        <v>48.61530106769392</v>
      </c>
    </row>
    <row r="15" spans="1:8" x14ac:dyDescent="0.3">
      <c r="B15" s="10"/>
      <c r="E15" s="8"/>
      <c r="F15" s="8"/>
      <c r="G15" s="10"/>
      <c r="H15" s="10"/>
    </row>
    <row r="16" spans="1:8" x14ac:dyDescent="0.3">
      <c r="B16" s="10"/>
      <c r="E16" s="8"/>
      <c r="F16" s="8"/>
      <c r="G16" s="10"/>
      <c r="H16" s="10"/>
    </row>
    <row r="17" spans="2:8" x14ac:dyDescent="0.3">
      <c r="B17" s="10"/>
      <c r="E17" s="8"/>
      <c r="F17" s="8"/>
      <c r="G17" s="10"/>
      <c r="H17" s="10"/>
    </row>
    <row r="18" spans="2:8" x14ac:dyDescent="0.3">
      <c r="B18" s="10"/>
      <c r="E18" s="8"/>
      <c r="F18" s="8"/>
      <c r="G18" s="10"/>
      <c r="H18" s="10"/>
    </row>
    <row r="19" spans="2:8" x14ac:dyDescent="0.3">
      <c r="B19" s="10"/>
      <c r="E19" s="8"/>
      <c r="F19" s="8"/>
      <c r="G19" s="10"/>
      <c r="H19" s="10"/>
    </row>
    <row r="20" spans="2:8" x14ac:dyDescent="0.3">
      <c r="B20" s="10"/>
      <c r="E20" s="8"/>
      <c r="F20" s="8"/>
      <c r="G20" s="10"/>
      <c r="H20" s="10"/>
    </row>
    <row r="21" spans="2:8" x14ac:dyDescent="0.3">
      <c r="B21" s="10"/>
      <c r="E21" s="8"/>
      <c r="F21" s="8"/>
      <c r="G21" s="10"/>
      <c r="H21" s="10"/>
    </row>
    <row r="22" spans="2:8" x14ac:dyDescent="0.3">
      <c r="B22" s="10"/>
      <c r="E22" s="8"/>
      <c r="F22" s="8"/>
      <c r="G22" s="10"/>
      <c r="H22" s="10"/>
    </row>
    <row r="23" spans="2:8" x14ac:dyDescent="0.3">
      <c r="B23" s="10"/>
      <c r="E23" s="8"/>
      <c r="F23" s="8"/>
      <c r="G23" s="10"/>
      <c r="H23" s="10"/>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honeticPr fontId="2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D37"/>
  <sheetViews>
    <sheetView workbookViewId="0"/>
  </sheetViews>
  <sheetFormatPr defaultRowHeight="14.4" x14ac:dyDescent="0.3"/>
  <cols>
    <col min="1" max="1" width="26.21875" bestFit="1" customWidth="1"/>
    <col min="2" max="2" width="29.5546875" bestFit="1" customWidth="1"/>
    <col min="3" max="3" width="120.5546875" bestFit="1" customWidth="1"/>
    <col min="4" max="4" width="15.33203125" customWidth="1"/>
  </cols>
  <sheetData>
    <row r="1" spans="1:4" x14ac:dyDescent="0.3">
      <c r="A1" s="2" t="s">
        <v>149</v>
      </c>
    </row>
    <row r="2" spans="1:4" ht="72" x14ac:dyDescent="0.3">
      <c r="A2" s="2" t="s">
        <v>0</v>
      </c>
      <c r="B2" s="5" t="s">
        <v>19</v>
      </c>
      <c r="C2" s="5" t="s">
        <v>12</v>
      </c>
    </row>
    <row r="3" spans="1:4" x14ac:dyDescent="0.3">
      <c r="A3" t="s">
        <v>129</v>
      </c>
      <c r="B3" s="25" t="s">
        <v>127</v>
      </c>
      <c r="C3" s="25" t="s">
        <v>21</v>
      </c>
    </row>
    <row r="4" spans="1:4" ht="43.2" x14ac:dyDescent="0.3">
      <c r="A4" t="s">
        <v>130</v>
      </c>
      <c r="B4" s="25" t="s">
        <v>127</v>
      </c>
      <c r="C4" s="28" t="s">
        <v>20</v>
      </c>
      <c r="D4" s="28"/>
    </row>
    <row r="5" spans="1:4" x14ac:dyDescent="0.3">
      <c r="A5" t="s">
        <v>131</v>
      </c>
      <c r="B5" s="25" t="s">
        <v>127</v>
      </c>
      <c r="C5" s="25" t="s">
        <v>21</v>
      </c>
      <c r="D5" s="25"/>
    </row>
    <row r="6" spans="1:4" x14ac:dyDescent="0.3">
      <c r="A6" t="s">
        <v>132</v>
      </c>
      <c r="B6" s="25" t="s">
        <v>127</v>
      </c>
      <c r="C6" s="25" t="s">
        <v>21</v>
      </c>
      <c r="D6" s="28"/>
    </row>
    <row r="7" spans="1:4" x14ac:dyDescent="0.3">
      <c r="A7" t="s">
        <v>133</v>
      </c>
      <c r="B7" s="25" t="s">
        <v>127</v>
      </c>
      <c r="C7" s="25" t="s">
        <v>21</v>
      </c>
      <c r="D7" s="25"/>
    </row>
    <row r="8" spans="1:4" ht="43.2" x14ac:dyDescent="0.3">
      <c r="A8" t="s">
        <v>134</v>
      </c>
      <c r="B8" s="25" t="s">
        <v>127</v>
      </c>
      <c r="C8" s="28" t="s">
        <v>20</v>
      </c>
      <c r="D8" s="30"/>
    </row>
    <row r="9" spans="1:4" ht="43.2" x14ac:dyDescent="0.3">
      <c r="A9" t="s">
        <v>135</v>
      </c>
      <c r="B9" s="25" t="s">
        <v>127</v>
      </c>
      <c r="C9" s="28" t="s">
        <v>20</v>
      </c>
      <c r="D9" s="28"/>
    </row>
    <row r="10" spans="1:4" ht="43.2" x14ac:dyDescent="0.3">
      <c r="A10" t="s">
        <v>136</v>
      </c>
      <c r="B10" s="25" t="s">
        <v>127</v>
      </c>
      <c r="C10" s="28" t="s">
        <v>20</v>
      </c>
      <c r="D10" s="28"/>
    </row>
    <row r="11" spans="1:4" ht="43.2" x14ac:dyDescent="0.3">
      <c r="A11" t="s">
        <v>137</v>
      </c>
      <c r="B11" s="25" t="s">
        <v>127</v>
      </c>
      <c r="C11" s="28" t="s">
        <v>20</v>
      </c>
    </row>
    <row r="12" spans="1:4" x14ac:dyDescent="0.3">
      <c r="A12" t="s">
        <v>8</v>
      </c>
      <c r="B12" s="25" t="s">
        <v>127</v>
      </c>
      <c r="C12" s="25" t="s">
        <v>21</v>
      </c>
      <c r="D12" s="28"/>
    </row>
    <row r="13" spans="1:4" x14ac:dyDescent="0.3">
      <c r="A13" t="s">
        <v>10</v>
      </c>
      <c r="B13" s="25" t="s">
        <v>128</v>
      </c>
      <c r="C13" s="25" t="s">
        <v>21</v>
      </c>
      <c r="D13" s="28"/>
    </row>
    <row r="14" spans="1:4" ht="43.2" x14ac:dyDescent="0.3">
      <c r="A14" t="s">
        <v>11</v>
      </c>
      <c r="B14" s="25" t="s">
        <v>128</v>
      </c>
      <c r="C14" s="28" t="s">
        <v>20</v>
      </c>
      <c r="D14" s="28"/>
    </row>
    <row r="15" spans="1:4" x14ac:dyDescent="0.3">
      <c r="D15" s="21"/>
    </row>
    <row r="16" spans="1:4" x14ac:dyDescent="0.3">
      <c r="D16" s="21"/>
    </row>
    <row r="17" spans="3:4" x14ac:dyDescent="0.3">
      <c r="C17" s="30"/>
      <c r="D17" s="21"/>
    </row>
    <row r="18" spans="3:4" x14ac:dyDescent="0.3">
      <c r="D18" s="21"/>
    </row>
    <row r="19" spans="3:4" x14ac:dyDescent="0.3">
      <c r="D19" s="21"/>
    </row>
    <row r="20" spans="3:4" x14ac:dyDescent="0.3">
      <c r="D20" s="21"/>
    </row>
    <row r="21" spans="3:4" x14ac:dyDescent="0.3">
      <c r="D21" s="21"/>
    </row>
    <row r="22" spans="3:4" x14ac:dyDescent="0.3">
      <c r="D22" s="21"/>
    </row>
    <row r="23" spans="3:4" x14ac:dyDescent="0.3">
      <c r="D23" s="21"/>
    </row>
    <row r="24" spans="3:4" x14ac:dyDescent="0.3">
      <c r="D24" s="21"/>
    </row>
    <row r="25" spans="3:4" x14ac:dyDescent="0.3">
      <c r="D25" s="21"/>
    </row>
    <row r="26" spans="3:4" x14ac:dyDescent="0.3">
      <c r="D26" s="22"/>
    </row>
    <row r="27" spans="3:4" x14ac:dyDescent="0.3">
      <c r="D27" s="21"/>
    </row>
    <row r="28" spans="3:4" x14ac:dyDescent="0.3">
      <c r="D28" s="21"/>
    </row>
    <row r="29" spans="3:4" x14ac:dyDescent="0.3">
      <c r="D29" s="21"/>
    </row>
    <row r="30" spans="3:4" x14ac:dyDescent="0.3">
      <c r="D30" s="22"/>
    </row>
    <row r="31" spans="3:4" x14ac:dyDescent="0.3">
      <c r="D31" s="22"/>
    </row>
    <row r="32" spans="3:4" x14ac:dyDescent="0.3">
      <c r="D32" s="21"/>
    </row>
    <row r="33" spans="4:4" x14ac:dyDescent="0.3">
      <c r="D33" s="21"/>
    </row>
    <row r="34" spans="4:4" x14ac:dyDescent="0.3">
      <c r="D34" s="21"/>
    </row>
    <row r="35" spans="4:4" x14ac:dyDescent="0.3">
      <c r="D35" s="21"/>
    </row>
    <row r="36" spans="4:4" x14ac:dyDescent="0.3">
      <c r="D36" s="22"/>
    </row>
    <row r="37" spans="4:4" x14ac:dyDescent="0.3">
      <c r="D37" s="22"/>
    </row>
  </sheetData>
  <phoneticPr fontId="2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22"/>
  <sheetViews>
    <sheetView workbookViewId="0">
      <selection activeCell="B29" sqref="B29"/>
    </sheetView>
  </sheetViews>
  <sheetFormatPr defaultRowHeight="14.4" x14ac:dyDescent="0.3"/>
  <cols>
    <col min="1" max="1" width="26.21875" bestFit="1" customWidth="1"/>
    <col min="2" max="2" width="49.6640625" customWidth="1"/>
  </cols>
  <sheetData>
    <row r="1" spans="1:4" x14ac:dyDescent="0.3">
      <c r="A1" s="2" t="s">
        <v>149</v>
      </c>
    </row>
    <row r="2" spans="1:4" x14ac:dyDescent="0.3">
      <c r="A2" s="2" t="s">
        <v>0</v>
      </c>
      <c r="B2" s="2" t="s">
        <v>12</v>
      </c>
    </row>
    <row r="3" spans="1:4" x14ac:dyDescent="0.3">
      <c r="A3" t="s">
        <v>129</v>
      </c>
      <c r="B3" t="s">
        <v>22</v>
      </c>
      <c r="D3" s="6"/>
    </row>
    <row r="4" spans="1:4" x14ac:dyDescent="0.3">
      <c r="A4" t="s">
        <v>130</v>
      </c>
      <c r="B4" t="s">
        <v>150</v>
      </c>
      <c r="D4" s="6"/>
    </row>
    <row r="5" spans="1:4" x14ac:dyDescent="0.3">
      <c r="A5" t="s">
        <v>131</v>
      </c>
      <c r="B5" t="s">
        <v>150</v>
      </c>
      <c r="D5" s="6"/>
    </row>
    <row r="6" spans="1:4" x14ac:dyDescent="0.3">
      <c r="A6" t="s">
        <v>132</v>
      </c>
      <c r="B6" t="s">
        <v>22</v>
      </c>
      <c r="D6" s="6"/>
    </row>
    <row r="7" spans="1:4" x14ac:dyDescent="0.3">
      <c r="A7" t="s">
        <v>133</v>
      </c>
      <c r="B7" t="s">
        <v>22</v>
      </c>
      <c r="D7" s="6"/>
    </row>
    <row r="8" spans="1:4" x14ac:dyDescent="0.3">
      <c r="A8" t="s">
        <v>134</v>
      </c>
      <c r="B8" t="s">
        <v>22</v>
      </c>
      <c r="D8" s="6"/>
    </row>
    <row r="9" spans="1:4" x14ac:dyDescent="0.3">
      <c r="A9" t="s">
        <v>135</v>
      </c>
      <c r="B9" t="s">
        <v>22</v>
      </c>
      <c r="D9" s="6"/>
    </row>
    <row r="10" spans="1:4" x14ac:dyDescent="0.3">
      <c r="A10" t="s">
        <v>136</v>
      </c>
      <c r="B10" t="s">
        <v>22</v>
      </c>
      <c r="D10" s="6"/>
    </row>
    <row r="11" spans="1:4" x14ac:dyDescent="0.3">
      <c r="A11" t="s">
        <v>137</v>
      </c>
      <c r="B11" t="s">
        <v>22</v>
      </c>
      <c r="D11" s="6"/>
    </row>
    <row r="12" spans="1:4" x14ac:dyDescent="0.3">
      <c r="A12" t="s">
        <v>8</v>
      </c>
      <c r="B12" t="s">
        <v>22</v>
      </c>
    </row>
    <row r="13" spans="1:4" x14ac:dyDescent="0.3">
      <c r="A13" t="s">
        <v>10</v>
      </c>
      <c r="B13" t="s">
        <v>22</v>
      </c>
    </row>
    <row r="14" spans="1:4" x14ac:dyDescent="0.3">
      <c r="A14" t="s">
        <v>11</v>
      </c>
      <c r="B14" t="s">
        <v>22</v>
      </c>
    </row>
    <row r="15" spans="1:4" x14ac:dyDescent="0.3">
      <c r="B15" s="21"/>
    </row>
    <row r="16" spans="1:4" x14ac:dyDescent="0.3">
      <c r="B16" s="21"/>
      <c r="D16" s="21"/>
    </row>
    <row r="17" spans="2:2" x14ac:dyDescent="0.3">
      <c r="B17" s="21"/>
    </row>
    <row r="18" spans="2:2" x14ac:dyDescent="0.3">
      <c r="B18" s="21"/>
    </row>
    <row r="19" spans="2:2" x14ac:dyDescent="0.3">
      <c r="B19" s="21"/>
    </row>
    <row r="20" spans="2:2" x14ac:dyDescent="0.3">
      <c r="B20" s="21"/>
    </row>
    <row r="21" spans="2:2" x14ac:dyDescent="0.3">
      <c r="B21" s="21"/>
    </row>
    <row r="22" spans="2:2" x14ac:dyDescent="0.3">
      <c r="B22" s="21"/>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4917A-0889-4A5C-80F1-F7FF28B501B7}">
  <dimension ref="A1:B400"/>
  <sheetViews>
    <sheetView workbookViewId="0">
      <selection sqref="A1:B1048576"/>
    </sheetView>
  </sheetViews>
  <sheetFormatPr defaultRowHeight="14.4" x14ac:dyDescent="0.3"/>
  <cols>
    <col min="2" max="2" width="17.6640625" customWidth="1"/>
  </cols>
  <sheetData>
    <row r="1" spans="1:2" x14ac:dyDescent="0.3">
      <c r="A1" t="s">
        <v>24</v>
      </c>
      <c r="B1" t="s">
        <v>25</v>
      </c>
    </row>
    <row r="2" spans="1:2" x14ac:dyDescent="0.3">
      <c r="A2">
        <v>2</v>
      </c>
      <c r="B2">
        <v>29.881498566000001</v>
      </c>
    </row>
    <row r="3" spans="1:2" x14ac:dyDescent="0.3">
      <c r="A3">
        <v>2</v>
      </c>
      <c r="B3">
        <v>21.421167237900001</v>
      </c>
    </row>
    <row r="4" spans="1:2" x14ac:dyDescent="0.3">
      <c r="A4">
        <v>2</v>
      </c>
      <c r="B4">
        <v>29.132585650199999</v>
      </c>
    </row>
    <row r="5" spans="1:2" x14ac:dyDescent="0.3">
      <c r="A5">
        <v>2</v>
      </c>
      <c r="B5">
        <v>29.2793421485</v>
      </c>
    </row>
    <row r="6" spans="1:2" x14ac:dyDescent="0.3">
      <c r="A6">
        <v>2</v>
      </c>
      <c r="B6">
        <v>27.197637159799999</v>
      </c>
    </row>
    <row r="7" spans="1:2" x14ac:dyDescent="0.3">
      <c r="A7">
        <v>2</v>
      </c>
      <c r="B7">
        <v>31.298878846299999</v>
      </c>
    </row>
    <row r="8" spans="1:2" x14ac:dyDescent="0.3">
      <c r="A8">
        <v>2</v>
      </c>
      <c r="B8">
        <v>24.505319896</v>
      </c>
    </row>
    <row r="9" spans="1:2" x14ac:dyDescent="0.3">
      <c r="A9">
        <v>2</v>
      </c>
      <c r="B9">
        <v>20.519614456599999</v>
      </c>
    </row>
    <row r="10" spans="1:2" x14ac:dyDescent="0.3">
      <c r="A10">
        <v>2</v>
      </c>
      <c r="B10">
        <v>7.7014583481200001</v>
      </c>
    </row>
    <row r="11" spans="1:2" x14ac:dyDescent="0.3">
      <c r="A11">
        <v>2</v>
      </c>
      <c r="B11">
        <v>27.619714759600001</v>
      </c>
    </row>
    <row r="12" spans="1:2" x14ac:dyDescent="0.3">
      <c r="A12">
        <v>2</v>
      </c>
      <c r="B12">
        <v>76.918117316199996</v>
      </c>
    </row>
    <row r="13" spans="1:2" x14ac:dyDescent="0.3">
      <c r="A13">
        <v>2</v>
      </c>
      <c r="B13">
        <v>19.419666294799999</v>
      </c>
    </row>
    <row r="14" spans="1:2" x14ac:dyDescent="0.3">
      <c r="A14">
        <v>2</v>
      </c>
      <c r="B14">
        <v>28.222779289000002</v>
      </c>
    </row>
    <row r="15" spans="1:2" x14ac:dyDescent="0.3">
      <c r="A15">
        <v>2</v>
      </c>
      <c r="B15">
        <v>28.662430329700001</v>
      </c>
    </row>
    <row r="16" spans="1:2" x14ac:dyDescent="0.3">
      <c r="A16">
        <v>2</v>
      </c>
      <c r="B16">
        <v>24.969513171399999</v>
      </c>
    </row>
    <row r="17" spans="1:2" x14ac:dyDescent="0.3">
      <c r="A17">
        <v>2</v>
      </c>
      <c r="B17">
        <v>23.5282445934</v>
      </c>
    </row>
    <row r="18" spans="1:2" x14ac:dyDescent="0.3">
      <c r="A18">
        <v>2</v>
      </c>
      <c r="B18">
        <v>13.3168723881</v>
      </c>
    </row>
    <row r="19" spans="1:2" x14ac:dyDescent="0.3">
      <c r="A19">
        <v>2</v>
      </c>
      <c r="B19">
        <v>19.9141250385</v>
      </c>
    </row>
    <row r="20" spans="1:2" x14ac:dyDescent="0.3">
      <c r="A20">
        <v>2</v>
      </c>
      <c r="B20">
        <v>17.6262526384</v>
      </c>
    </row>
    <row r="21" spans="1:2" x14ac:dyDescent="0.3">
      <c r="A21">
        <v>2</v>
      </c>
      <c r="B21">
        <v>19.653849642000001</v>
      </c>
    </row>
    <row r="22" spans="1:2" x14ac:dyDescent="0.3">
      <c r="A22">
        <v>2</v>
      </c>
      <c r="B22">
        <v>35.056090740800002</v>
      </c>
    </row>
    <row r="23" spans="1:2" x14ac:dyDescent="0.3">
      <c r="A23">
        <v>2</v>
      </c>
      <c r="B23">
        <v>16.5397512045</v>
      </c>
    </row>
    <row r="24" spans="1:2" x14ac:dyDescent="0.3">
      <c r="A24">
        <v>2</v>
      </c>
      <c r="B24">
        <v>38.255723490900003</v>
      </c>
    </row>
    <row r="25" spans="1:2" x14ac:dyDescent="0.3">
      <c r="A25">
        <v>2</v>
      </c>
      <c r="B25">
        <v>18.3589014515</v>
      </c>
    </row>
    <row r="26" spans="1:2" x14ac:dyDescent="0.3">
      <c r="A26">
        <v>2</v>
      </c>
      <c r="B26">
        <v>23.702325071000001</v>
      </c>
    </row>
    <row r="27" spans="1:2" x14ac:dyDescent="0.3">
      <c r="A27">
        <v>2</v>
      </c>
      <c r="B27">
        <v>18.343765791799999</v>
      </c>
    </row>
    <row r="28" spans="1:2" x14ac:dyDescent="0.3">
      <c r="A28">
        <v>2</v>
      </c>
      <c r="B28">
        <v>19.371575965400002</v>
      </c>
    </row>
    <row r="29" spans="1:2" x14ac:dyDescent="0.3">
      <c r="A29">
        <v>2</v>
      </c>
      <c r="B29">
        <v>17.234357273099999</v>
      </c>
    </row>
    <row r="30" spans="1:2" x14ac:dyDescent="0.3">
      <c r="A30">
        <v>2</v>
      </c>
      <c r="B30">
        <v>31.0246154616</v>
      </c>
    </row>
    <row r="31" spans="1:2" x14ac:dyDescent="0.3">
      <c r="A31">
        <v>2</v>
      </c>
      <c r="B31">
        <v>21.811685541900001</v>
      </c>
    </row>
    <row r="32" spans="1:2" x14ac:dyDescent="0.3">
      <c r="A32">
        <v>2</v>
      </c>
      <c r="B32">
        <v>14.6469551501</v>
      </c>
    </row>
    <row r="33" spans="1:2" x14ac:dyDescent="0.3">
      <c r="A33">
        <v>2</v>
      </c>
      <c r="B33">
        <v>23.080433660899999</v>
      </c>
    </row>
    <row r="34" spans="1:2" x14ac:dyDescent="0.3">
      <c r="A34">
        <v>2</v>
      </c>
      <c r="B34">
        <v>20.792247187200001</v>
      </c>
    </row>
    <row r="35" spans="1:2" x14ac:dyDescent="0.3">
      <c r="A35">
        <v>2</v>
      </c>
      <c r="B35">
        <v>15.7661154168</v>
      </c>
    </row>
    <row r="36" spans="1:2" x14ac:dyDescent="0.3">
      <c r="A36">
        <v>2</v>
      </c>
      <c r="B36">
        <v>49.484027191599999</v>
      </c>
    </row>
    <row r="37" spans="1:2" x14ac:dyDescent="0.3">
      <c r="A37">
        <v>2</v>
      </c>
      <c r="B37">
        <v>18.919849579000001</v>
      </c>
    </row>
    <row r="38" spans="1:2" x14ac:dyDescent="0.3">
      <c r="A38">
        <v>2</v>
      </c>
      <c r="B38">
        <v>14.9745205958</v>
      </c>
    </row>
    <row r="39" spans="1:2" x14ac:dyDescent="0.3">
      <c r="A39">
        <v>2</v>
      </c>
      <c r="B39">
        <v>19.065018117400001</v>
      </c>
    </row>
    <row r="40" spans="1:2" x14ac:dyDescent="0.3">
      <c r="A40">
        <v>2</v>
      </c>
      <c r="B40">
        <v>14.673452515199999</v>
      </c>
    </row>
    <row r="41" spans="1:2" x14ac:dyDescent="0.3">
      <c r="A41">
        <v>2</v>
      </c>
      <c r="B41">
        <v>18.187809982000001</v>
      </c>
    </row>
    <row r="42" spans="1:2" x14ac:dyDescent="0.3">
      <c r="A42">
        <v>2</v>
      </c>
      <c r="B42">
        <v>34.345421918299998</v>
      </c>
    </row>
    <row r="43" spans="1:2" x14ac:dyDescent="0.3">
      <c r="A43">
        <v>2</v>
      </c>
      <c r="B43">
        <v>18.393342445599998</v>
      </c>
    </row>
    <row r="44" spans="1:2" x14ac:dyDescent="0.3">
      <c r="A44">
        <v>2</v>
      </c>
      <c r="B44">
        <v>22.791465388100001</v>
      </c>
    </row>
    <row r="45" spans="1:2" x14ac:dyDescent="0.3">
      <c r="A45">
        <v>2</v>
      </c>
      <c r="B45">
        <v>13.4581220228</v>
      </c>
    </row>
    <row r="46" spans="1:2" x14ac:dyDescent="0.3">
      <c r="A46">
        <v>4</v>
      </c>
      <c r="B46">
        <v>21.2257538414</v>
      </c>
    </row>
    <row r="47" spans="1:2" x14ac:dyDescent="0.3">
      <c r="A47">
        <v>4</v>
      </c>
      <c r="B47">
        <v>25.204240824500001</v>
      </c>
    </row>
    <row r="48" spans="1:2" x14ac:dyDescent="0.3">
      <c r="A48">
        <v>4</v>
      </c>
      <c r="B48">
        <v>20.405023207199999</v>
      </c>
    </row>
    <row r="49" spans="1:2" x14ac:dyDescent="0.3">
      <c r="A49">
        <v>4</v>
      </c>
      <c r="B49">
        <v>20.9438894872</v>
      </c>
    </row>
    <row r="50" spans="1:2" x14ac:dyDescent="0.3">
      <c r="A50">
        <v>4</v>
      </c>
      <c r="B50">
        <v>21.787075945800002</v>
      </c>
    </row>
    <row r="51" spans="1:2" x14ac:dyDescent="0.3">
      <c r="A51">
        <v>4</v>
      </c>
      <c r="B51">
        <v>22.8959735456</v>
      </c>
    </row>
    <row r="52" spans="1:2" x14ac:dyDescent="0.3">
      <c r="A52">
        <v>4</v>
      </c>
      <c r="B52">
        <v>12.165854551500001</v>
      </c>
    </row>
    <row r="53" spans="1:2" x14ac:dyDescent="0.3">
      <c r="A53">
        <v>4</v>
      </c>
      <c r="B53">
        <v>11.849362297100001</v>
      </c>
    </row>
    <row r="54" spans="1:2" x14ac:dyDescent="0.3">
      <c r="A54">
        <v>4</v>
      </c>
      <c r="B54">
        <v>30.253354918700001</v>
      </c>
    </row>
    <row r="55" spans="1:2" x14ac:dyDescent="0.3">
      <c r="A55">
        <v>4</v>
      </c>
      <c r="B55">
        <v>19.712636513</v>
      </c>
    </row>
    <row r="56" spans="1:2" x14ac:dyDescent="0.3">
      <c r="A56">
        <v>4</v>
      </c>
      <c r="B56">
        <v>24.060655387800001</v>
      </c>
    </row>
    <row r="57" spans="1:2" x14ac:dyDescent="0.3">
      <c r="A57">
        <v>4</v>
      </c>
      <c r="B57">
        <v>15.2555747579</v>
      </c>
    </row>
    <row r="58" spans="1:2" x14ac:dyDescent="0.3">
      <c r="A58">
        <v>4</v>
      </c>
      <c r="B58">
        <v>22.122427591499999</v>
      </c>
    </row>
    <row r="59" spans="1:2" x14ac:dyDescent="0.3">
      <c r="A59">
        <v>4</v>
      </c>
      <c r="B59">
        <v>28.940258286500001</v>
      </c>
    </row>
    <row r="60" spans="1:2" x14ac:dyDescent="0.3">
      <c r="A60">
        <v>4</v>
      </c>
      <c r="B60">
        <v>15.2774553218</v>
      </c>
    </row>
    <row r="61" spans="1:2" x14ac:dyDescent="0.3">
      <c r="A61">
        <v>4</v>
      </c>
      <c r="B61">
        <v>24.646435515499999</v>
      </c>
    </row>
    <row r="62" spans="1:2" x14ac:dyDescent="0.3">
      <c r="A62">
        <v>4</v>
      </c>
      <c r="B62">
        <v>22.510716923</v>
      </c>
    </row>
    <row r="63" spans="1:2" x14ac:dyDescent="0.3">
      <c r="A63">
        <v>4</v>
      </c>
      <c r="B63">
        <v>26.133219835999999</v>
      </c>
    </row>
    <row r="64" spans="1:2" x14ac:dyDescent="0.3">
      <c r="A64">
        <v>4</v>
      </c>
      <c r="B64">
        <v>22.7361631562</v>
      </c>
    </row>
    <row r="65" spans="1:2" x14ac:dyDescent="0.3">
      <c r="A65">
        <v>4</v>
      </c>
      <c r="B65">
        <v>29.596358801600001</v>
      </c>
    </row>
    <row r="66" spans="1:2" x14ac:dyDescent="0.3">
      <c r="A66">
        <v>4</v>
      </c>
      <c r="B66">
        <v>18.5949811634</v>
      </c>
    </row>
    <row r="67" spans="1:2" x14ac:dyDescent="0.3">
      <c r="A67">
        <v>4</v>
      </c>
      <c r="B67">
        <v>22.988920272800001</v>
      </c>
    </row>
    <row r="68" spans="1:2" x14ac:dyDescent="0.3">
      <c r="A68">
        <v>4</v>
      </c>
      <c r="B68">
        <v>20.681955027099999</v>
      </c>
    </row>
    <row r="69" spans="1:2" x14ac:dyDescent="0.3">
      <c r="A69">
        <v>4</v>
      </c>
      <c r="B69">
        <v>23.325531510000001</v>
      </c>
    </row>
    <row r="70" spans="1:2" x14ac:dyDescent="0.3">
      <c r="A70">
        <v>4</v>
      </c>
      <c r="B70">
        <v>18.550758430599998</v>
      </c>
    </row>
    <row r="71" spans="1:2" x14ac:dyDescent="0.3">
      <c r="A71">
        <v>4</v>
      </c>
      <c r="B71">
        <v>24.790799160700001</v>
      </c>
    </row>
    <row r="72" spans="1:2" x14ac:dyDescent="0.3">
      <c r="A72">
        <v>4</v>
      </c>
      <c r="B72">
        <v>17.0804470034</v>
      </c>
    </row>
    <row r="73" spans="1:2" x14ac:dyDescent="0.3">
      <c r="A73">
        <v>4</v>
      </c>
      <c r="B73">
        <v>17.545591564799999</v>
      </c>
    </row>
    <row r="74" spans="1:2" x14ac:dyDescent="0.3">
      <c r="A74">
        <v>4</v>
      </c>
      <c r="B74">
        <v>30.018885388400001</v>
      </c>
    </row>
    <row r="75" spans="1:2" x14ac:dyDescent="0.3">
      <c r="A75">
        <v>4</v>
      </c>
      <c r="B75">
        <v>36.635413424600003</v>
      </c>
    </row>
    <row r="76" spans="1:2" x14ac:dyDescent="0.3">
      <c r="A76">
        <v>4</v>
      </c>
      <c r="B76">
        <v>23.421231384399999</v>
      </c>
    </row>
    <row r="77" spans="1:2" x14ac:dyDescent="0.3">
      <c r="A77">
        <v>4</v>
      </c>
      <c r="B77">
        <v>25.449329439</v>
      </c>
    </row>
    <row r="78" spans="1:2" x14ac:dyDescent="0.3">
      <c r="A78">
        <v>4</v>
      </c>
      <c r="B78">
        <v>18.664588374600001</v>
      </c>
    </row>
    <row r="79" spans="1:2" x14ac:dyDescent="0.3">
      <c r="A79">
        <v>4</v>
      </c>
      <c r="B79">
        <v>15.805956163399999</v>
      </c>
    </row>
    <row r="80" spans="1:2" x14ac:dyDescent="0.3">
      <c r="A80">
        <v>4</v>
      </c>
      <c r="B80">
        <v>18.870982631699999</v>
      </c>
    </row>
    <row r="81" spans="1:2" x14ac:dyDescent="0.3">
      <c r="A81">
        <v>4</v>
      </c>
      <c r="B81">
        <v>22.962732130500001</v>
      </c>
    </row>
    <row r="82" spans="1:2" x14ac:dyDescent="0.3">
      <c r="A82">
        <v>4</v>
      </c>
      <c r="B82">
        <v>26.252891324</v>
      </c>
    </row>
    <row r="83" spans="1:2" x14ac:dyDescent="0.3">
      <c r="A83">
        <v>4</v>
      </c>
      <c r="B83">
        <v>26.999745044099999</v>
      </c>
    </row>
    <row r="84" spans="1:2" x14ac:dyDescent="0.3">
      <c r="A84">
        <v>4</v>
      </c>
      <c r="B84">
        <v>52.818334835800002</v>
      </c>
    </row>
    <row r="85" spans="1:2" x14ac:dyDescent="0.3">
      <c r="A85">
        <v>4</v>
      </c>
      <c r="B85">
        <v>25.0941648515</v>
      </c>
    </row>
    <row r="86" spans="1:2" x14ac:dyDescent="0.3">
      <c r="A86">
        <v>4</v>
      </c>
      <c r="B86">
        <v>28.200576810499999</v>
      </c>
    </row>
    <row r="87" spans="1:2" x14ac:dyDescent="0.3">
      <c r="A87">
        <v>4</v>
      </c>
      <c r="B87">
        <v>30.674842458600001</v>
      </c>
    </row>
    <row r="88" spans="1:2" x14ac:dyDescent="0.3">
      <c r="A88">
        <v>4</v>
      </c>
      <c r="B88">
        <v>26.489456090899999</v>
      </c>
    </row>
    <row r="89" spans="1:2" x14ac:dyDescent="0.3">
      <c r="A89">
        <v>4</v>
      </c>
      <c r="B89">
        <v>20.344086087499999</v>
      </c>
    </row>
    <row r="90" spans="1:2" x14ac:dyDescent="0.3">
      <c r="A90">
        <v>4</v>
      </c>
      <c r="B90">
        <v>27.341589078199998</v>
      </c>
    </row>
    <row r="91" spans="1:2" x14ac:dyDescent="0.3">
      <c r="A91">
        <v>4</v>
      </c>
      <c r="B91">
        <v>23.488145016600001</v>
      </c>
    </row>
    <row r="92" spans="1:2" x14ac:dyDescent="0.3">
      <c r="A92">
        <v>4</v>
      </c>
      <c r="B92">
        <v>22.8214955085</v>
      </c>
    </row>
    <row r="93" spans="1:2" x14ac:dyDescent="0.3">
      <c r="A93">
        <v>4</v>
      </c>
      <c r="B93">
        <v>21.348350490800001</v>
      </c>
    </row>
    <row r="94" spans="1:2" x14ac:dyDescent="0.3">
      <c r="A94">
        <v>4</v>
      </c>
      <c r="B94">
        <v>39.336004703299999</v>
      </c>
    </row>
    <row r="95" spans="1:2" x14ac:dyDescent="0.3">
      <c r="A95">
        <v>4</v>
      </c>
      <c r="B95">
        <v>28.119881796800001</v>
      </c>
    </row>
    <row r="96" spans="1:2" x14ac:dyDescent="0.3">
      <c r="A96">
        <v>4</v>
      </c>
      <c r="B96">
        <v>21.219344988500001</v>
      </c>
    </row>
    <row r="97" spans="1:2" x14ac:dyDescent="0.3">
      <c r="A97">
        <v>4</v>
      </c>
      <c r="B97">
        <v>23.4778175356</v>
      </c>
    </row>
    <row r="98" spans="1:2" x14ac:dyDescent="0.3">
      <c r="A98">
        <v>4</v>
      </c>
      <c r="B98">
        <v>20.556233019</v>
      </c>
    </row>
    <row r="99" spans="1:2" x14ac:dyDescent="0.3">
      <c r="A99">
        <v>4</v>
      </c>
      <c r="B99">
        <v>23.907927539700001</v>
      </c>
    </row>
    <row r="100" spans="1:2" x14ac:dyDescent="0.3">
      <c r="A100">
        <v>6</v>
      </c>
      <c r="B100">
        <v>23.053205125400002</v>
      </c>
    </row>
    <row r="101" spans="1:2" x14ac:dyDescent="0.3">
      <c r="A101">
        <v>6</v>
      </c>
      <c r="B101">
        <v>32.4046203081</v>
      </c>
    </row>
    <row r="102" spans="1:2" x14ac:dyDescent="0.3">
      <c r="A102">
        <v>6</v>
      </c>
      <c r="B102">
        <v>22.159352796</v>
      </c>
    </row>
    <row r="103" spans="1:2" x14ac:dyDescent="0.3">
      <c r="A103">
        <v>6</v>
      </c>
      <c r="B103">
        <v>30.885118590600001</v>
      </c>
    </row>
    <row r="104" spans="1:2" x14ac:dyDescent="0.3">
      <c r="A104">
        <v>6</v>
      </c>
      <c r="B104">
        <v>37.598366956900001</v>
      </c>
    </row>
    <row r="105" spans="1:2" x14ac:dyDescent="0.3">
      <c r="A105">
        <v>6</v>
      </c>
      <c r="B105">
        <v>33.873769004300001</v>
      </c>
    </row>
    <row r="106" spans="1:2" x14ac:dyDescent="0.3">
      <c r="A106">
        <v>6</v>
      </c>
      <c r="B106">
        <v>21.822368851699999</v>
      </c>
    </row>
    <row r="107" spans="1:2" x14ac:dyDescent="0.3">
      <c r="A107">
        <v>6</v>
      </c>
      <c r="B107">
        <v>22.620483406400002</v>
      </c>
    </row>
    <row r="108" spans="1:2" x14ac:dyDescent="0.3">
      <c r="A108">
        <v>6</v>
      </c>
      <c r="B108">
        <v>17.0791150005</v>
      </c>
    </row>
    <row r="109" spans="1:2" x14ac:dyDescent="0.3">
      <c r="A109">
        <v>6</v>
      </c>
      <c r="B109">
        <v>28.212893582300001</v>
      </c>
    </row>
    <row r="110" spans="1:2" x14ac:dyDescent="0.3">
      <c r="A110">
        <v>6</v>
      </c>
      <c r="B110">
        <v>30.093570019000001</v>
      </c>
    </row>
    <row r="111" spans="1:2" x14ac:dyDescent="0.3">
      <c r="A111">
        <v>6</v>
      </c>
      <c r="B111">
        <v>25.9020976961</v>
      </c>
    </row>
    <row r="112" spans="1:2" x14ac:dyDescent="0.3">
      <c r="A112">
        <v>6</v>
      </c>
      <c r="B112">
        <v>30.323287705199998</v>
      </c>
    </row>
    <row r="113" spans="1:2" x14ac:dyDescent="0.3">
      <c r="A113">
        <v>6</v>
      </c>
      <c r="B113">
        <v>20.4744126513</v>
      </c>
    </row>
    <row r="114" spans="1:2" x14ac:dyDescent="0.3">
      <c r="A114">
        <v>6</v>
      </c>
      <c r="B114">
        <v>27.715581224000001</v>
      </c>
    </row>
    <row r="115" spans="1:2" x14ac:dyDescent="0.3">
      <c r="A115">
        <v>6</v>
      </c>
      <c r="B115">
        <v>30.046286395999999</v>
      </c>
    </row>
    <row r="116" spans="1:2" x14ac:dyDescent="0.3">
      <c r="A116">
        <v>6</v>
      </c>
      <c r="B116">
        <v>20.071967462</v>
      </c>
    </row>
    <row r="117" spans="1:2" x14ac:dyDescent="0.3">
      <c r="A117">
        <v>6</v>
      </c>
      <c r="B117">
        <v>25.110705074799998</v>
      </c>
    </row>
    <row r="118" spans="1:2" x14ac:dyDescent="0.3">
      <c r="A118">
        <v>6</v>
      </c>
      <c r="B118">
        <v>27.7928138991</v>
      </c>
    </row>
    <row r="119" spans="1:2" x14ac:dyDescent="0.3">
      <c r="A119">
        <v>6</v>
      </c>
      <c r="B119">
        <v>41.362962284699996</v>
      </c>
    </row>
    <row r="120" spans="1:2" x14ac:dyDescent="0.3">
      <c r="A120">
        <v>6</v>
      </c>
      <c r="B120">
        <v>26.728117832900001</v>
      </c>
    </row>
    <row r="121" spans="1:2" x14ac:dyDescent="0.3">
      <c r="A121">
        <v>6</v>
      </c>
      <c r="B121">
        <v>41.835911501399998</v>
      </c>
    </row>
    <row r="122" spans="1:2" x14ac:dyDescent="0.3">
      <c r="A122">
        <v>6</v>
      </c>
      <c r="B122">
        <v>21.419345631500001</v>
      </c>
    </row>
    <row r="123" spans="1:2" x14ac:dyDescent="0.3">
      <c r="A123">
        <v>6</v>
      </c>
      <c r="B123">
        <v>24.713795750199999</v>
      </c>
    </row>
    <row r="124" spans="1:2" x14ac:dyDescent="0.3">
      <c r="A124">
        <v>6</v>
      </c>
      <c r="B124">
        <v>25.4040206801</v>
      </c>
    </row>
    <row r="125" spans="1:2" x14ac:dyDescent="0.3">
      <c r="A125">
        <v>6</v>
      </c>
      <c r="B125">
        <v>23.2446291802</v>
      </c>
    </row>
    <row r="126" spans="1:2" x14ac:dyDescent="0.3">
      <c r="A126">
        <v>6</v>
      </c>
      <c r="B126">
        <v>20.866754954299999</v>
      </c>
    </row>
    <row r="127" spans="1:2" x14ac:dyDescent="0.3">
      <c r="A127">
        <v>6</v>
      </c>
      <c r="B127">
        <v>13.130813481500001</v>
      </c>
    </row>
    <row r="128" spans="1:2" x14ac:dyDescent="0.3">
      <c r="A128">
        <v>6</v>
      </c>
      <c r="B128">
        <v>35.5051513947</v>
      </c>
    </row>
    <row r="129" spans="1:2" x14ac:dyDescent="0.3">
      <c r="A129">
        <v>8</v>
      </c>
      <c r="B129">
        <v>17.8134564661</v>
      </c>
    </row>
    <row r="130" spans="1:2" x14ac:dyDescent="0.3">
      <c r="A130">
        <v>8</v>
      </c>
      <c r="B130">
        <v>21.931695816000001</v>
      </c>
    </row>
    <row r="131" spans="1:2" x14ac:dyDescent="0.3">
      <c r="A131">
        <v>8</v>
      </c>
      <c r="B131">
        <v>17.445401960000002</v>
      </c>
    </row>
    <row r="132" spans="1:2" x14ac:dyDescent="0.3">
      <c r="A132">
        <v>8</v>
      </c>
      <c r="B132">
        <v>21.101990589100001</v>
      </c>
    </row>
    <row r="133" spans="1:2" x14ac:dyDescent="0.3">
      <c r="A133">
        <v>8</v>
      </c>
      <c r="B133">
        <v>27.3580680275</v>
      </c>
    </row>
    <row r="134" spans="1:2" x14ac:dyDescent="0.3">
      <c r="A134">
        <v>8</v>
      </c>
      <c r="B134">
        <v>14.3434933802</v>
      </c>
    </row>
    <row r="135" spans="1:2" x14ac:dyDescent="0.3">
      <c r="A135">
        <v>8</v>
      </c>
      <c r="B135">
        <v>7.4325252533499997</v>
      </c>
    </row>
    <row r="136" spans="1:2" x14ac:dyDescent="0.3">
      <c r="A136">
        <v>8</v>
      </c>
      <c r="B136">
        <v>21.918483867999999</v>
      </c>
    </row>
    <row r="137" spans="1:2" x14ac:dyDescent="0.3">
      <c r="A137">
        <v>8</v>
      </c>
      <c r="B137">
        <v>21.7272422984</v>
      </c>
    </row>
    <row r="138" spans="1:2" x14ac:dyDescent="0.3">
      <c r="A138">
        <v>8</v>
      </c>
      <c r="B138">
        <v>16.754129562399999</v>
      </c>
    </row>
    <row r="139" spans="1:2" x14ac:dyDescent="0.3">
      <c r="A139">
        <v>8</v>
      </c>
      <c r="B139">
        <v>23.361091636600001</v>
      </c>
    </row>
    <row r="140" spans="1:2" x14ac:dyDescent="0.3">
      <c r="A140">
        <v>8</v>
      </c>
      <c r="B140">
        <v>18.077703118999999</v>
      </c>
    </row>
    <row r="141" spans="1:2" x14ac:dyDescent="0.3">
      <c r="A141">
        <v>8</v>
      </c>
      <c r="B141">
        <v>16.431937639499999</v>
      </c>
    </row>
    <row r="142" spans="1:2" x14ac:dyDescent="0.3">
      <c r="A142">
        <v>8</v>
      </c>
      <c r="B142">
        <v>18.622078298999998</v>
      </c>
    </row>
    <row r="143" spans="1:2" x14ac:dyDescent="0.3">
      <c r="A143">
        <v>8</v>
      </c>
      <c r="B143">
        <v>27.9030973377</v>
      </c>
    </row>
    <row r="144" spans="1:2" x14ac:dyDescent="0.3">
      <c r="A144">
        <v>8</v>
      </c>
      <c r="B144">
        <v>24.199612965699998</v>
      </c>
    </row>
    <row r="145" spans="1:2" x14ac:dyDescent="0.3">
      <c r="A145">
        <v>8</v>
      </c>
      <c r="B145">
        <v>27.4534278036</v>
      </c>
    </row>
    <row r="146" spans="1:2" x14ac:dyDescent="0.3">
      <c r="A146">
        <v>8</v>
      </c>
      <c r="B146">
        <v>24.363013692999999</v>
      </c>
    </row>
    <row r="147" spans="1:2" x14ac:dyDescent="0.3">
      <c r="A147">
        <v>8</v>
      </c>
      <c r="B147">
        <v>24.255506838700001</v>
      </c>
    </row>
    <row r="148" spans="1:2" x14ac:dyDescent="0.3">
      <c r="A148">
        <v>8</v>
      </c>
      <c r="B148">
        <v>20.073056366100001</v>
      </c>
    </row>
    <row r="149" spans="1:2" x14ac:dyDescent="0.3">
      <c r="A149">
        <v>8</v>
      </c>
      <c r="B149">
        <v>31.0687326165</v>
      </c>
    </row>
    <row r="150" spans="1:2" x14ac:dyDescent="0.3">
      <c r="A150">
        <v>8</v>
      </c>
      <c r="B150">
        <v>29.348585669799998</v>
      </c>
    </row>
    <row r="151" spans="1:2" x14ac:dyDescent="0.3">
      <c r="A151">
        <v>8</v>
      </c>
      <c r="B151">
        <v>26.330460890000001</v>
      </c>
    </row>
    <row r="152" spans="1:2" x14ac:dyDescent="0.3">
      <c r="A152">
        <v>8</v>
      </c>
      <c r="B152">
        <v>16.818190069500002</v>
      </c>
    </row>
    <row r="153" spans="1:2" x14ac:dyDescent="0.3">
      <c r="A153">
        <v>8</v>
      </c>
      <c r="B153">
        <v>21.823688644499999</v>
      </c>
    </row>
    <row r="154" spans="1:2" x14ac:dyDescent="0.3">
      <c r="A154">
        <v>8</v>
      </c>
      <c r="B154">
        <v>17.96123454</v>
      </c>
    </row>
    <row r="155" spans="1:2" x14ac:dyDescent="0.3">
      <c r="A155">
        <v>8</v>
      </c>
      <c r="B155">
        <v>20.940186186999998</v>
      </c>
    </row>
    <row r="156" spans="1:2" x14ac:dyDescent="0.3">
      <c r="A156">
        <v>8</v>
      </c>
      <c r="B156">
        <v>23.098118760799998</v>
      </c>
    </row>
    <row r="157" spans="1:2" x14ac:dyDescent="0.3">
      <c r="A157">
        <v>8</v>
      </c>
      <c r="B157">
        <v>40.1098651378</v>
      </c>
    </row>
    <row r="158" spans="1:2" x14ac:dyDescent="0.3">
      <c r="A158">
        <v>8</v>
      </c>
      <c r="B158">
        <v>15.8575988476</v>
      </c>
    </row>
    <row r="159" spans="1:2" x14ac:dyDescent="0.3">
      <c r="A159">
        <v>8</v>
      </c>
      <c r="B159">
        <v>20.319405274600001</v>
      </c>
    </row>
    <row r="160" spans="1:2" x14ac:dyDescent="0.3">
      <c r="A160">
        <v>8</v>
      </c>
      <c r="B160">
        <v>20.955758793899999</v>
      </c>
    </row>
    <row r="161" spans="1:2" x14ac:dyDescent="0.3">
      <c r="A161">
        <v>8</v>
      </c>
      <c r="B161">
        <v>17.955219833200001</v>
      </c>
    </row>
    <row r="162" spans="1:2" x14ac:dyDescent="0.3">
      <c r="A162">
        <v>8</v>
      </c>
      <c r="B162">
        <v>22.1112706577</v>
      </c>
    </row>
    <row r="163" spans="1:2" x14ac:dyDescent="0.3">
      <c r="A163">
        <v>8</v>
      </c>
      <c r="B163">
        <v>21.193039193699999</v>
      </c>
    </row>
    <row r="164" spans="1:2" x14ac:dyDescent="0.3">
      <c r="A164">
        <v>8</v>
      </c>
      <c r="B164">
        <v>20.667005102499999</v>
      </c>
    </row>
    <row r="165" spans="1:2" x14ac:dyDescent="0.3">
      <c r="A165">
        <v>8</v>
      </c>
      <c r="B165">
        <v>19.3707415266</v>
      </c>
    </row>
    <row r="166" spans="1:2" x14ac:dyDescent="0.3">
      <c r="A166">
        <v>8</v>
      </c>
      <c r="B166">
        <v>29.042051168499999</v>
      </c>
    </row>
    <row r="167" spans="1:2" x14ac:dyDescent="0.3">
      <c r="A167">
        <v>8</v>
      </c>
      <c r="B167">
        <v>39.660216127799998</v>
      </c>
    </row>
    <row r="168" spans="1:2" x14ac:dyDescent="0.3">
      <c r="A168">
        <v>8</v>
      </c>
      <c r="B168">
        <v>26.593890597000001</v>
      </c>
    </row>
    <row r="169" spans="1:2" x14ac:dyDescent="0.3">
      <c r="A169">
        <v>8</v>
      </c>
      <c r="B169">
        <v>27.582937261200001</v>
      </c>
    </row>
    <row r="170" spans="1:2" x14ac:dyDescent="0.3">
      <c r="A170">
        <v>8</v>
      </c>
      <c r="B170">
        <v>16.796910326300001</v>
      </c>
    </row>
    <row r="171" spans="1:2" x14ac:dyDescent="0.3">
      <c r="A171">
        <v>10</v>
      </c>
      <c r="B171">
        <v>18.829584904000001</v>
      </c>
    </row>
    <row r="172" spans="1:2" x14ac:dyDescent="0.3">
      <c r="A172">
        <v>10</v>
      </c>
      <c r="B172">
        <v>16.724934825199998</v>
      </c>
    </row>
    <row r="173" spans="1:2" x14ac:dyDescent="0.3">
      <c r="A173">
        <v>10</v>
      </c>
      <c r="B173">
        <v>17.407858098399998</v>
      </c>
    </row>
    <row r="174" spans="1:2" x14ac:dyDescent="0.3">
      <c r="A174">
        <v>10</v>
      </c>
      <c r="B174">
        <v>16.572895981599999</v>
      </c>
    </row>
    <row r="175" spans="1:2" x14ac:dyDescent="0.3">
      <c r="A175">
        <v>10</v>
      </c>
      <c r="B175">
        <v>17.096903921100001</v>
      </c>
    </row>
    <row r="176" spans="1:2" x14ac:dyDescent="0.3">
      <c r="A176">
        <v>10</v>
      </c>
      <c r="B176">
        <v>30.3427910835</v>
      </c>
    </row>
    <row r="177" spans="1:2" x14ac:dyDescent="0.3">
      <c r="A177">
        <v>10</v>
      </c>
      <c r="B177">
        <v>15.4869764744</v>
      </c>
    </row>
    <row r="178" spans="1:2" x14ac:dyDescent="0.3">
      <c r="A178">
        <v>10</v>
      </c>
      <c r="B178">
        <v>22.644769656499999</v>
      </c>
    </row>
    <row r="179" spans="1:2" x14ac:dyDescent="0.3">
      <c r="A179">
        <v>10</v>
      </c>
      <c r="B179">
        <v>19.446210058199998</v>
      </c>
    </row>
    <row r="180" spans="1:2" x14ac:dyDescent="0.3">
      <c r="A180">
        <v>10</v>
      </c>
      <c r="B180">
        <v>21.342721125099999</v>
      </c>
    </row>
    <row r="181" spans="1:2" x14ac:dyDescent="0.3">
      <c r="A181">
        <v>10</v>
      </c>
      <c r="B181">
        <v>24.358853044899998</v>
      </c>
    </row>
    <row r="182" spans="1:2" x14ac:dyDescent="0.3">
      <c r="A182">
        <v>10</v>
      </c>
      <c r="B182">
        <v>10.9934955027</v>
      </c>
    </row>
    <row r="183" spans="1:2" x14ac:dyDescent="0.3">
      <c r="A183">
        <v>10</v>
      </c>
      <c r="B183">
        <v>28.458513841199998</v>
      </c>
    </row>
    <row r="184" spans="1:2" x14ac:dyDescent="0.3">
      <c r="A184">
        <v>10</v>
      </c>
      <c r="B184">
        <v>20.6444336458</v>
      </c>
    </row>
    <row r="185" spans="1:2" x14ac:dyDescent="0.3">
      <c r="A185">
        <v>10</v>
      </c>
      <c r="B185">
        <v>34.371169664699998</v>
      </c>
    </row>
    <row r="186" spans="1:2" x14ac:dyDescent="0.3">
      <c r="A186">
        <v>10</v>
      </c>
      <c r="B186">
        <v>18.512394996899999</v>
      </c>
    </row>
    <row r="187" spans="1:2" x14ac:dyDescent="0.3">
      <c r="A187">
        <v>10</v>
      </c>
      <c r="B187">
        <v>15.446565914400001</v>
      </c>
    </row>
    <row r="188" spans="1:2" x14ac:dyDescent="0.3">
      <c r="A188">
        <v>10</v>
      </c>
      <c r="B188">
        <v>19.265607790200001</v>
      </c>
    </row>
    <row r="189" spans="1:2" x14ac:dyDescent="0.3">
      <c r="A189">
        <v>10</v>
      </c>
      <c r="B189">
        <v>20.074564605900001</v>
      </c>
    </row>
    <row r="190" spans="1:2" x14ac:dyDescent="0.3">
      <c r="A190">
        <v>10</v>
      </c>
      <c r="B190">
        <v>26.069292519699999</v>
      </c>
    </row>
    <row r="191" spans="1:2" x14ac:dyDescent="0.3">
      <c r="A191">
        <v>10</v>
      </c>
      <c r="B191">
        <v>10.455386556700001</v>
      </c>
    </row>
    <row r="192" spans="1:2" x14ac:dyDescent="0.3">
      <c r="A192">
        <v>12</v>
      </c>
      <c r="B192">
        <v>11.518438273599999</v>
      </c>
    </row>
    <row r="193" spans="1:2" x14ac:dyDescent="0.3">
      <c r="A193">
        <v>12</v>
      </c>
      <c r="B193">
        <v>19.8295809396</v>
      </c>
    </row>
    <row r="194" spans="1:2" x14ac:dyDescent="0.3">
      <c r="A194">
        <v>12</v>
      </c>
      <c r="B194">
        <v>25.220405598700001</v>
      </c>
    </row>
    <row r="195" spans="1:2" x14ac:dyDescent="0.3">
      <c r="A195">
        <v>12</v>
      </c>
      <c r="B195">
        <v>11.6690623236</v>
      </c>
    </row>
    <row r="196" spans="1:2" x14ac:dyDescent="0.3">
      <c r="A196">
        <v>12</v>
      </c>
      <c r="B196">
        <v>11.4383698397</v>
      </c>
    </row>
    <row r="197" spans="1:2" x14ac:dyDescent="0.3">
      <c r="A197">
        <v>12</v>
      </c>
      <c r="B197">
        <v>20.047195461699999</v>
      </c>
    </row>
    <row r="198" spans="1:2" x14ac:dyDescent="0.3">
      <c r="A198">
        <v>12</v>
      </c>
      <c r="B198">
        <v>33.413023857900001</v>
      </c>
    </row>
    <row r="199" spans="1:2" x14ac:dyDescent="0.3">
      <c r="A199">
        <v>12</v>
      </c>
      <c r="B199">
        <v>19.275971531900002</v>
      </c>
    </row>
    <row r="200" spans="1:2" x14ac:dyDescent="0.3">
      <c r="A200">
        <v>12</v>
      </c>
      <c r="B200">
        <v>8.06698288714</v>
      </c>
    </row>
    <row r="201" spans="1:2" x14ac:dyDescent="0.3">
      <c r="A201">
        <v>12</v>
      </c>
      <c r="B201">
        <v>16.662125130100002</v>
      </c>
    </row>
    <row r="202" spans="1:2" x14ac:dyDescent="0.3">
      <c r="A202">
        <v>12</v>
      </c>
      <c r="B202">
        <v>14.5642677875</v>
      </c>
    </row>
    <row r="203" spans="1:2" x14ac:dyDescent="0.3">
      <c r="A203">
        <v>12</v>
      </c>
      <c r="B203">
        <v>19.579784242199999</v>
      </c>
    </row>
    <row r="204" spans="1:2" x14ac:dyDescent="0.3">
      <c r="A204">
        <v>12</v>
      </c>
      <c r="B204">
        <v>11.568962925999999</v>
      </c>
    </row>
    <row r="205" spans="1:2" x14ac:dyDescent="0.3">
      <c r="A205">
        <v>12</v>
      </c>
      <c r="B205">
        <v>14.5116257623</v>
      </c>
    </row>
    <row r="206" spans="1:2" x14ac:dyDescent="0.3">
      <c r="A206">
        <v>12</v>
      </c>
      <c r="B206">
        <v>18.067876132999999</v>
      </c>
    </row>
    <row r="207" spans="1:2" x14ac:dyDescent="0.3">
      <c r="A207">
        <v>12</v>
      </c>
      <c r="B207">
        <v>28.104038866500002</v>
      </c>
    </row>
    <row r="208" spans="1:2" x14ac:dyDescent="0.3">
      <c r="A208">
        <v>12</v>
      </c>
      <c r="B208">
        <v>34.345309180900003</v>
      </c>
    </row>
    <row r="209" spans="1:2" x14ac:dyDescent="0.3">
      <c r="A209">
        <v>12</v>
      </c>
      <c r="B209">
        <v>19.371661619600001</v>
      </c>
    </row>
    <row r="210" spans="1:2" x14ac:dyDescent="0.3">
      <c r="A210">
        <v>12</v>
      </c>
      <c r="B210">
        <v>26.8085743376</v>
      </c>
    </row>
    <row r="211" spans="1:2" x14ac:dyDescent="0.3">
      <c r="A211">
        <v>12</v>
      </c>
      <c r="B211">
        <v>38.428861155100002</v>
      </c>
    </row>
    <row r="212" spans="1:2" x14ac:dyDescent="0.3">
      <c r="A212">
        <v>12</v>
      </c>
      <c r="B212">
        <v>37.484540970600001</v>
      </c>
    </row>
    <row r="213" spans="1:2" x14ac:dyDescent="0.3">
      <c r="A213">
        <v>12</v>
      </c>
      <c r="B213">
        <v>19.924785599</v>
      </c>
    </row>
    <row r="214" spans="1:2" x14ac:dyDescent="0.3">
      <c r="A214">
        <v>12</v>
      </c>
      <c r="B214">
        <v>21.464041546600001</v>
      </c>
    </row>
    <row r="215" spans="1:2" x14ac:dyDescent="0.3">
      <c r="A215">
        <v>12</v>
      </c>
      <c r="B215">
        <v>14.363192376100001</v>
      </c>
    </row>
    <row r="216" spans="1:2" x14ac:dyDescent="0.3">
      <c r="A216">
        <v>12</v>
      </c>
      <c r="B216">
        <v>32.942816547500001</v>
      </c>
    </row>
    <row r="217" spans="1:2" x14ac:dyDescent="0.3">
      <c r="A217">
        <v>12</v>
      </c>
      <c r="B217">
        <v>27.298461421599999</v>
      </c>
    </row>
    <row r="218" spans="1:2" x14ac:dyDescent="0.3">
      <c r="A218">
        <v>12</v>
      </c>
      <c r="B218">
        <v>33.414926491499997</v>
      </c>
    </row>
    <row r="219" spans="1:2" x14ac:dyDescent="0.3">
      <c r="A219">
        <v>12</v>
      </c>
      <c r="B219">
        <v>25.004505211200001</v>
      </c>
    </row>
    <row r="220" spans="1:2" x14ac:dyDescent="0.3">
      <c r="A220">
        <v>12</v>
      </c>
      <c r="B220">
        <v>29.1958223518</v>
      </c>
    </row>
    <row r="221" spans="1:2" x14ac:dyDescent="0.3">
      <c r="A221">
        <v>12</v>
      </c>
      <c r="B221">
        <v>14.5729996075</v>
      </c>
    </row>
    <row r="222" spans="1:2" x14ac:dyDescent="0.3">
      <c r="A222">
        <v>12</v>
      </c>
      <c r="B222">
        <v>41.9348029047</v>
      </c>
    </row>
    <row r="223" spans="1:2" x14ac:dyDescent="0.3">
      <c r="A223">
        <v>12</v>
      </c>
      <c r="B223">
        <v>22.413730759900002</v>
      </c>
    </row>
    <row r="224" spans="1:2" x14ac:dyDescent="0.3">
      <c r="A224">
        <v>12</v>
      </c>
      <c r="B224">
        <v>14.213153308000001</v>
      </c>
    </row>
    <row r="225" spans="1:2" x14ac:dyDescent="0.3">
      <c r="A225">
        <v>12</v>
      </c>
      <c r="B225">
        <v>13.5103394501</v>
      </c>
    </row>
    <row r="226" spans="1:2" x14ac:dyDescent="0.3">
      <c r="A226">
        <v>12</v>
      </c>
      <c r="B226">
        <v>8.7630754059099996</v>
      </c>
    </row>
    <row r="227" spans="1:2" x14ac:dyDescent="0.3">
      <c r="A227">
        <v>12</v>
      </c>
      <c r="B227">
        <v>13.888673645800001</v>
      </c>
    </row>
    <row r="228" spans="1:2" x14ac:dyDescent="0.3">
      <c r="A228">
        <v>12</v>
      </c>
      <c r="B228">
        <v>9.1902491148000003</v>
      </c>
    </row>
    <row r="229" spans="1:2" x14ac:dyDescent="0.3">
      <c r="A229">
        <v>1</v>
      </c>
      <c r="B229">
        <v>125.556727776</v>
      </c>
    </row>
    <row r="230" spans="1:2" x14ac:dyDescent="0.3">
      <c r="A230">
        <v>1</v>
      </c>
      <c r="B230">
        <v>38.192913383200001</v>
      </c>
    </row>
    <row r="231" spans="1:2" x14ac:dyDescent="0.3">
      <c r="A231">
        <v>1</v>
      </c>
      <c r="B231">
        <v>32.250463021100003</v>
      </c>
    </row>
    <row r="232" spans="1:2" x14ac:dyDescent="0.3">
      <c r="A232">
        <v>1</v>
      </c>
      <c r="B232">
        <v>25.618049225299998</v>
      </c>
    </row>
    <row r="233" spans="1:2" x14ac:dyDescent="0.3">
      <c r="A233">
        <v>1</v>
      </c>
      <c r="B233">
        <v>29.566339517500001</v>
      </c>
    </row>
    <row r="234" spans="1:2" x14ac:dyDescent="0.3">
      <c r="A234">
        <v>1</v>
      </c>
      <c r="B234">
        <v>21.443947067500002</v>
      </c>
    </row>
    <row r="235" spans="1:2" x14ac:dyDescent="0.3">
      <c r="A235">
        <v>1</v>
      </c>
      <c r="B235">
        <v>23.186891937799999</v>
      </c>
    </row>
    <row r="236" spans="1:2" x14ac:dyDescent="0.3">
      <c r="A236">
        <v>1</v>
      </c>
      <c r="B236">
        <v>27.8493566585</v>
      </c>
    </row>
    <row r="237" spans="1:2" x14ac:dyDescent="0.3">
      <c r="A237">
        <v>1</v>
      </c>
      <c r="B237">
        <v>27.783838849399999</v>
      </c>
    </row>
    <row r="238" spans="1:2" x14ac:dyDescent="0.3">
      <c r="A238">
        <v>1</v>
      </c>
      <c r="B238">
        <v>20.875184078699998</v>
      </c>
    </row>
    <row r="239" spans="1:2" x14ac:dyDescent="0.3">
      <c r="A239">
        <v>1</v>
      </c>
      <c r="B239">
        <v>22.756533666399999</v>
      </c>
    </row>
    <row r="240" spans="1:2" x14ac:dyDescent="0.3">
      <c r="A240">
        <v>1</v>
      </c>
      <c r="B240">
        <v>32.292885392199999</v>
      </c>
    </row>
    <row r="241" spans="1:2" x14ac:dyDescent="0.3">
      <c r="A241">
        <v>1</v>
      </c>
      <c r="B241">
        <v>37.241440438600002</v>
      </c>
    </row>
    <row r="242" spans="1:2" x14ac:dyDescent="0.3">
      <c r="A242">
        <v>1</v>
      </c>
      <c r="B242">
        <v>22.769062393900001</v>
      </c>
    </row>
    <row r="243" spans="1:2" x14ac:dyDescent="0.3">
      <c r="A243">
        <v>1</v>
      </c>
      <c r="B243">
        <v>27.993299841300001</v>
      </c>
    </row>
    <row r="244" spans="1:2" x14ac:dyDescent="0.3">
      <c r="A244">
        <v>1</v>
      </c>
      <c r="B244">
        <v>28.521711574000001</v>
      </c>
    </row>
    <row r="245" spans="1:2" x14ac:dyDescent="0.3">
      <c r="A245">
        <v>1</v>
      </c>
      <c r="B245">
        <v>30.319136861499999</v>
      </c>
    </row>
    <row r="246" spans="1:2" x14ac:dyDescent="0.3">
      <c r="A246">
        <v>1</v>
      </c>
      <c r="B246">
        <v>26.811089788899999</v>
      </c>
    </row>
    <row r="247" spans="1:2" x14ac:dyDescent="0.3">
      <c r="A247">
        <v>1</v>
      </c>
      <c r="B247">
        <v>23.3321533413</v>
      </c>
    </row>
    <row r="248" spans="1:2" x14ac:dyDescent="0.3">
      <c r="A248">
        <v>1</v>
      </c>
      <c r="B248">
        <v>32.153902431399999</v>
      </c>
    </row>
    <row r="249" spans="1:2" x14ac:dyDescent="0.3">
      <c r="A249">
        <v>1</v>
      </c>
      <c r="B249">
        <v>35.021850345300003</v>
      </c>
    </row>
    <row r="250" spans="1:2" x14ac:dyDescent="0.3">
      <c r="A250">
        <v>1</v>
      </c>
      <c r="B250">
        <v>57.619585986399997</v>
      </c>
    </row>
    <row r="251" spans="1:2" x14ac:dyDescent="0.3">
      <c r="A251">
        <v>1</v>
      </c>
      <c r="B251">
        <v>23.103043548300001</v>
      </c>
    </row>
    <row r="252" spans="1:2" x14ac:dyDescent="0.3">
      <c r="A252">
        <v>1</v>
      </c>
      <c r="B252">
        <v>28.405488555600002</v>
      </c>
    </row>
    <row r="253" spans="1:2" x14ac:dyDescent="0.3">
      <c r="A253">
        <v>1</v>
      </c>
      <c r="B253">
        <v>23.233182831699999</v>
      </c>
    </row>
    <row r="254" spans="1:2" x14ac:dyDescent="0.3">
      <c r="A254">
        <v>1</v>
      </c>
      <c r="B254">
        <v>28.127130880500001</v>
      </c>
    </row>
    <row r="255" spans="1:2" x14ac:dyDescent="0.3">
      <c r="A255">
        <v>1</v>
      </c>
      <c r="B255">
        <v>27.6244313465</v>
      </c>
    </row>
    <row r="256" spans="1:2" x14ac:dyDescent="0.3">
      <c r="A256">
        <v>1</v>
      </c>
      <c r="B256">
        <v>27.6244523493</v>
      </c>
    </row>
    <row r="257" spans="1:2" x14ac:dyDescent="0.3">
      <c r="A257">
        <v>1</v>
      </c>
      <c r="B257">
        <v>21.183664118599999</v>
      </c>
    </row>
    <row r="258" spans="1:2" x14ac:dyDescent="0.3">
      <c r="A258">
        <v>1</v>
      </c>
      <c r="B258">
        <v>38.711066363999997</v>
      </c>
    </row>
    <row r="259" spans="1:2" x14ac:dyDescent="0.3">
      <c r="A259">
        <v>1</v>
      </c>
      <c r="B259">
        <v>12.4831781219</v>
      </c>
    </row>
    <row r="260" spans="1:2" x14ac:dyDescent="0.3">
      <c r="A260">
        <v>1</v>
      </c>
      <c r="B260">
        <v>23.681386154799998</v>
      </c>
    </row>
    <row r="261" spans="1:2" x14ac:dyDescent="0.3">
      <c r="A261">
        <v>1</v>
      </c>
      <c r="B261">
        <v>20.415620616599998</v>
      </c>
    </row>
    <row r="262" spans="1:2" x14ac:dyDescent="0.3">
      <c r="A262">
        <v>1</v>
      </c>
      <c r="B262">
        <v>22.6072959004</v>
      </c>
    </row>
    <row r="263" spans="1:2" x14ac:dyDescent="0.3">
      <c r="A263">
        <v>1</v>
      </c>
      <c r="B263">
        <v>20.008900650800001</v>
      </c>
    </row>
    <row r="264" spans="1:2" x14ac:dyDescent="0.3">
      <c r="A264">
        <v>1</v>
      </c>
      <c r="B264">
        <v>23.2139296792</v>
      </c>
    </row>
    <row r="265" spans="1:2" x14ac:dyDescent="0.3">
      <c r="A265">
        <v>1</v>
      </c>
      <c r="B265">
        <v>22.264773574100001</v>
      </c>
    </row>
    <row r="266" spans="1:2" x14ac:dyDescent="0.3">
      <c r="A266">
        <v>1</v>
      </c>
      <c r="B266">
        <v>28.663198834500001</v>
      </c>
    </row>
    <row r="267" spans="1:2" x14ac:dyDescent="0.3">
      <c r="A267">
        <v>1</v>
      </c>
      <c r="B267">
        <v>22.003936214100001</v>
      </c>
    </row>
    <row r="268" spans="1:2" x14ac:dyDescent="0.3">
      <c r="A268">
        <v>1</v>
      </c>
      <c r="B268">
        <v>23.531990870400001</v>
      </c>
    </row>
    <row r="269" spans="1:2" x14ac:dyDescent="0.3">
      <c r="A269">
        <v>1</v>
      </c>
      <c r="B269">
        <v>17.530385075800002</v>
      </c>
    </row>
    <row r="270" spans="1:2" x14ac:dyDescent="0.3">
      <c r="A270">
        <v>1</v>
      </c>
      <c r="B270">
        <v>28.9540908735</v>
      </c>
    </row>
    <row r="271" spans="1:2" x14ac:dyDescent="0.3">
      <c r="A271">
        <v>1</v>
      </c>
      <c r="B271">
        <v>26.6301866841</v>
      </c>
    </row>
    <row r="272" spans="1:2" x14ac:dyDescent="0.3">
      <c r="A272">
        <v>1</v>
      </c>
      <c r="B272">
        <v>30.001652436899999</v>
      </c>
    </row>
    <row r="273" spans="1:2" x14ac:dyDescent="0.3">
      <c r="A273">
        <v>1</v>
      </c>
      <c r="B273">
        <v>22.525098548900001</v>
      </c>
    </row>
    <row r="274" spans="1:2" x14ac:dyDescent="0.3">
      <c r="A274">
        <v>1</v>
      </c>
      <c r="B274">
        <v>150.000108318</v>
      </c>
    </row>
    <row r="275" spans="1:2" x14ac:dyDescent="0.3">
      <c r="A275">
        <v>3</v>
      </c>
      <c r="B275">
        <v>21.622035415799999</v>
      </c>
    </row>
    <row r="276" spans="1:2" x14ac:dyDescent="0.3">
      <c r="A276">
        <v>3</v>
      </c>
      <c r="B276">
        <v>18.2588823056</v>
      </c>
    </row>
    <row r="277" spans="1:2" x14ac:dyDescent="0.3">
      <c r="A277">
        <v>3</v>
      </c>
      <c r="B277">
        <v>22.171775250500001</v>
      </c>
    </row>
    <row r="278" spans="1:2" x14ac:dyDescent="0.3">
      <c r="A278">
        <v>3</v>
      </c>
      <c r="B278">
        <v>20.586747984799999</v>
      </c>
    </row>
    <row r="279" spans="1:2" x14ac:dyDescent="0.3">
      <c r="A279">
        <v>3</v>
      </c>
      <c r="B279">
        <v>66.716092982399999</v>
      </c>
    </row>
    <row r="280" spans="1:2" x14ac:dyDescent="0.3">
      <c r="A280">
        <v>3</v>
      </c>
      <c r="B280">
        <v>26.836216238999999</v>
      </c>
    </row>
    <row r="281" spans="1:2" x14ac:dyDescent="0.3">
      <c r="A281">
        <v>3</v>
      </c>
      <c r="B281">
        <v>22.3322534343</v>
      </c>
    </row>
    <row r="282" spans="1:2" x14ac:dyDescent="0.3">
      <c r="A282">
        <v>3</v>
      </c>
      <c r="B282">
        <v>27.303648261900001</v>
      </c>
    </row>
    <row r="283" spans="1:2" x14ac:dyDescent="0.3">
      <c r="A283">
        <v>3</v>
      </c>
      <c r="B283">
        <v>21.185697157300002</v>
      </c>
    </row>
    <row r="284" spans="1:2" x14ac:dyDescent="0.3">
      <c r="A284">
        <v>3</v>
      </c>
      <c r="B284">
        <v>21.7289806834</v>
      </c>
    </row>
    <row r="285" spans="1:2" x14ac:dyDescent="0.3">
      <c r="A285">
        <v>3</v>
      </c>
      <c r="B285">
        <v>25.3089526051</v>
      </c>
    </row>
    <row r="286" spans="1:2" x14ac:dyDescent="0.3">
      <c r="A286">
        <v>3</v>
      </c>
      <c r="B286">
        <v>17.073450252099999</v>
      </c>
    </row>
    <row r="287" spans="1:2" x14ac:dyDescent="0.3">
      <c r="A287">
        <v>3</v>
      </c>
      <c r="B287">
        <v>21.394986165500001</v>
      </c>
    </row>
    <row r="288" spans="1:2" x14ac:dyDescent="0.3">
      <c r="A288">
        <v>3</v>
      </c>
      <c r="B288">
        <v>17.1480699341</v>
      </c>
    </row>
    <row r="289" spans="1:2" x14ac:dyDescent="0.3">
      <c r="A289">
        <v>3</v>
      </c>
      <c r="B289">
        <v>26.324351750000002</v>
      </c>
    </row>
    <row r="290" spans="1:2" x14ac:dyDescent="0.3">
      <c r="A290">
        <v>3</v>
      </c>
      <c r="B290">
        <v>12.3591955237</v>
      </c>
    </row>
    <row r="291" spans="1:2" x14ac:dyDescent="0.3">
      <c r="A291">
        <v>3</v>
      </c>
      <c r="B291">
        <v>14.7382444279</v>
      </c>
    </row>
    <row r="292" spans="1:2" x14ac:dyDescent="0.3">
      <c r="A292">
        <v>3</v>
      </c>
      <c r="B292">
        <v>20.928761664900001</v>
      </c>
    </row>
    <row r="293" spans="1:2" x14ac:dyDescent="0.3">
      <c r="A293">
        <v>3</v>
      </c>
      <c r="B293">
        <v>14.0811272567</v>
      </c>
    </row>
    <row r="294" spans="1:2" x14ac:dyDescent="0.3">
      <c r="A294">
        <v>3</v>
      </c>
      <c r="B294">
        <v>10.2976873718</v>
      </c>
    </row>
    <row r="295" spans="1:2" x14ac:dyDescent="0.3">
      <c r="A295">
        <v>3</v>
      </c>
      <c r="B295">
        <v>20.231171276200001</v>
      </c>
    </row>
    <row r="296" spans="1:2" x14ac:dyDescent="0.3">
      <c r="A296">
        <v>3</v>
      </c>
      <c r="B296">
        <v>27.976884355300001</v>
      </c>
    </row>
    <row r="297" spans="1:2" x14ac:dyDescent="0.3">
      <c r="A297">
        <v>3</v>
      </c>
      <c r="B297">
        <v>30.835681531500001</v>
      </c>
    </row>
    <row r="298" spans="1:2" x14ac:dyDescent="0.3">
      <c r="A298">
        <v>3</v>
      </c>
      <c r="B298">
        <v>12.166635122000001</v>
      </c>
    </row>
    <row r="299" spans="1:2" x14ac:dyDescent="0.3">
      <c r="A299">
        <v>3</v>
      </c>
      <c r="B299">
        <v>27.258579899800001</v>
      </c>
    </row>
    <row r="300" spans="1:2" x14ac:dyDescent="0.3">
      <c r="A300">
        <v>3</v>
      </c>
      <c r="B300">
        <v>18.573007885799999</v>
      </c>
    </row>
    <row r="301" spans="1:2" x14ac:dyDescent="0.3">
      <c r="A301">
        <v>3</v>
      </c>
      <c r="B301">
        <v>14.3557102338</v>
      </c>
    </row>
    <row r="302" spans="1:2" x14ac:dyDescent="0.3">
      <c r="A302">
        <v>5</v>
      </c>
      <c r="B302">
        <v>39.990859329099997</v>
      </c>
    </row>
    <row r="303" spans="1:2" x14ac:dyDescent="0.3">
      <c r="A303">
        <v>5</v>
      </c>
      <c r="B303">
        <v>19.904682654799998</v>
      </c>
    </row>
    <row r="304" spans="1:2" x14ac:dyDescent="0.3">
      <c r="A304">
        <v>5</v>
      </c>
      <c r="B304">
        <v>21.777210221099999</v>
      </c>
    </row>
    <row r="305" spans="1:2" x14ac:dyDescent="0.3">
      <c r="A305">
        <v>5</v>
      </c>
      <c r="B305">
        <v>30.950193233699999</v>
      </c>
    </row>
    <row r="306" spans="1:2" x14ac:dyDescent="0.3">
      <c r="A306">
        <v>5</v>
      </c>
      <c r="B306">
        <v>22.710107594299998</v>
      </c>
    </row>
    <row r="307" spans="1:2" x14ac:dyDescent="0.3">
      <c r="A307">
        <v>5</v>
      </c>
      <c r="B307">
        <v>27.943844925699999</v>
      </c>
    </row>
    <row r="308" spans="1:2" x14ac:dyDescent="0.3">
      <c r="A308">
        <v>5</v>
      </c>
      <c r="B308">
        <v>21.639825203400001</v>
      </c>
    </row>
    <row r="309" spans="1:2" x14ac:dyDescent="0.3">
      <c r="A309">
        <v>5</v>
      </c>
      <c r="B309">
        <v>29.772911730899999</v>
      </c>
    </row>
    <row r="310" spans="1:2" x14ac:dyDescent="0.3">
      <c r="A310">
        <v>5</v>
      </c>
      <c r="B310">
        <v>30.198756360800001</v>
      </c>
    </row>
    <row r="311" spans="1:2" x14ac:dyDescent="0.3">
      <c r="A311">
        <v>7</v>
      </c>
      <c r="B311">
        <v>18.892156136499999</v>
      </c>
    </row>
    <row r="312" spans="1:2" x14ac:dyDescent="0.3">
      <c r="A312">
        <v>7</v>
      </c>
      <c r="B312">
        <v>33.822411400100002</v>
      </c>
    </row>
    <row r="313" spans="1:2" x14ac:dyDescent="0.3">
      <c r="A313">
        <v>7</v>
      </c>
      <c r="B313">
        <v>19.872159372199999</v>
      </c>
    </row>
    <row r="314" spans="1:2" x14ac:dyDescent="0.3">
      <c r="A314">
        <v>7</v>
      </c>
      <c r="B314">
        <v>21.608037509599999</v>
      </c>
    </row>
    <row r="315" spans="1:2" x14ac:dyDescent="0.3">
      <c r="A315">
        <v>7</v>
      </c>
      <c r="B315">
        <v>27.1884122686</v>
      </c>
    </row>
    <row r="316" spans="1:2" x14ac:dyDescent="0.3">
      <c r="A316">
        <v>7</v>
      </c>
      <c r="B316">
        <v>24.764627285500001</v>
      </c>
    </row>
    <row r="317" spans="1:2" x14ac:dyDescent="0.3">
      <c r="A317">
        <v>7</v>
      </c>
      <c r="B317">
        <v>17.326600451899999</v>
      </c>
    </row>
    <row r="318" spans="1:2" x14ac:dyDescent="0.3">
      <c r="A318">
        <v>7</v>
      </c>
      <c r="B318">
        <v>30.416635663299999</v>
      </c>
    </row>
    <row r="319" spans="1:2" x14ac:dyDescent="0.3">
      <c r="A319">
        <v>7</v>
      </c>
      <c r="B319">
        <v>19.173223510700002</v>
      </c>
    </row>
    <row r="320" spans="1:2" x14ac:dyDescent="0.3">
      <c r="A320">
        <v>7</v>
      </c>
      <c r="B320">
        <v>17.043823205900001</v>
      </c>
    </row>
    <row r="321" spans="1:2" x14ac:dyDescent="0.3">
      <c r="A321">
        <v>7</v>
      </c>
      <c r="B321">
        <v>11.546234527399999</v>
      </c>
    </row>
    <row r="322" spans="1:2" x14ac:dyDescent="0.3">
      <c r="A322">
        <v>7</v>
      </c>
      <c r="B322">
        <v>29.092314952199999</v>
      </c>
    </row>
    <row r="323" spans="1:2" x14ac:dyDescent="0.3">
      <c r="A323">
        <v>7</v>
      </c>
      <c r="B323">
        <v>27.4142882871</v>
      </c>
    </row>
    <row r="324" spans="1:2" x14ac:dyDescent="0.3">
      <c r="A324">
        <v>7</v>
      </c>
      <c r="B324">
        <v>25.872371381299999</v>
      </c>
    </row>
    <row r="325" spans="1:2" x14ac:dyDescent="0.3">
      <c r="A325">
        <v>7</v>
      </c>
      <c r="B325">
        <v>23.211502432500001</v>
      </c>
    </row>
    <row r="326" spans="1:2" x14ac:dyDescent="0.3">
      <c r="A326">
        <v>7</v>
      </c>
      <c r="B326">
        <v>25.304739003400002</v>
      </c>
    </row>
    <row r="327" spans="1:2" x14ac:dyDescent="0.3">
      <c r="A327">
        <v>7</v>
      </c>
      <c r="B327">
        <v>33.991756700800003</v>
      </c>
    </row>
    <row r="328" spans="1:2" x14ac:dyDescent="0.3">
      <c r="A328">
        <v>7</v>
      </c>
      <c r="B328">
        <v>25.006540404799999</v>
      </c>
    </row>
    <row r="329" spans="1:2" x14ac:dyDescent="0.3">
      <c r="A329">
        <v>7</v>
      </c>
      <c r="B329">
        <v>20.4735365855</v>
      </c>
    </row>
    <row r="330" spans="1:2" x14ac:dyDescent="0.3">
      <c r="A330">
        <v>7</v>
      </c>
      <c r="B330">
        <v>17.359684734399998</v>
      </c>
    </row>
    <row r="331" spans="1:2" x14ac:dyDescent="0.3">
      <c r="A331">
        <v>7</v>
      </c>
      <c r="B331">
        <v>22.711295955699999</v>
      </c>
    </row>
    <row r="332" spans="1:2" x14ac:dyDescent="0.3">
      <c r="A332">
        <v>7</v>
      </c>
      <c r="B332">
        <v>39.556967825800001</v>
      </c>
    </row>
    <row r="333" spans="1:2" x14ac:dyDescent="0.3">
      <c r="A333">
        <v>7</v>
      </c>
      <c r="B333">
        <v>18.764730553</v>
      </c>
    </row>
    <row r="334" spans="1:2" x14ac:dyDescent="0.3">
      <c r="A334">
        <v>7</v>
      </c>
      <c r="B334">
        <v>12.4885834282</v>
      </c>
    </row>
    <row r="335" spans="1:2" x14ac:dyDescent="0.3">
      <c r="A335">
        <v>7</v>
      </c>
      <c r="B335">
        <v>23.105316300799998</v>
      </c>
    </row>
    <row r="336" spans="1:2" x14ac:dyDescent="0.3">
      <c r="A336">
        <v>7</v>
      </c>
      <c r="B336">
        <v>15.339456118699999</v>
      </c>
    </row>
    <row r="337" spans="1:2" x14ac:dyDescent="0.3">
      <c r="A337">
        <v>7</v>
      </c>
      <c r="B337">
        <v>11.2395686395</v>
      </c>
    </row>
    <row r="338" spans="1:2" x14ac:dyDescent="0.3">
      <c r="A338">
        <v>7</v>
      </c>
      <c r="B338">
        <v>17.6424350566</v>
      </c>
    </row>
    <row r="339" spans="1:2" x14ac:dyDescent="0.3">
      <c r="A339">
        <v>7</v>
      </c>
      <c r="B339">
        <v>21.3305895415</v>
      </c>
    </row>
    <row r="340" spans="1:2" x14ac:dyDescent="0.3">
      <c r="A340">
        <v>9</v>
      </c>
      <c r="B340">
        <v>19.0018422958</v>
      </c>
    </row>
    <row r="341" spans="1:2" x14ac:dyDescent="0.3">
      <c r="A341">
        <v>9</v>
      </c>
      <c r="B341">
        <v>17.364293231600001</v>
      </c>
    </row>
    <row r="342" spans="1:2" x14ac:dyDescent="0.3">
      <c r="A342">
        <v>9</v>
      </c>
      <c r="B342">
        <v>16.035653483800001</v>
      </c>
    </row>
    <row r="343" spans="1:2" x14ac:dyDescent="0.3">
      <c r="A343">
        <v>9</v>
      </c>
      <c r="B343">
        <v>21.442735774100001</v>
      </c>
    </row>
    <row r="344" spans="1:2" x14ac:dyDescent="0.3">
      <c r="A344">
        <v>9</v>
      </c>
      <c r="B344">
        <v>26.258760365800001</v>
      </c>
    </row>
    <row r="345" spans="1:2" x14ac:dyDescent="0.3">
      <c r="A345">
        <v>9</v>
      </c>
      <c r="B345">
        <v>25.874825466400001</v>
      </c>
    </row>
    <row r="346" spans="1:2" x14ac:dyDescent="0.3">
      <c r="A346">
        <v>9</v>
      </c>
      <c r="B346">
        <v>14.0515512558</v>
      </c>
    </row>
    <row r="347" spans="1:2" x14ac:dyDescent="0.3">
      <c r="A347">
        <v>9</v>
      </c>
      <c r="B347">
        <v>26.372662502499999</v>
      </c>
    </row>
    <row r="348" spans="1:2" x14ac:dyDescent="0.3">
      <c r="A348">
        <v>9</v>
      </c>
      <c r="B348">
        <v>17.199966117399999</v>
      </c>
    </row>
    <row r="349" spans="1:2" x14ac:dyDescent="0.3">
      <c r="A349">
        <v>9</v>
      </c>
      <c r="B349">
        <v>27.0683478905</v>
      </c>
    </row>
    <row r="350" spans="1:2" x14ac:dyDescent="0.3">
      <c r="A350">
        <v>9</v>
      </c>
      <c r="B350">
        <v>21.080585254999999</v>
      </c>
    </row>
    <row r="351" spans="1:2" x14ac:dyDescent="0.3">
      <c r="A351">
        <v>9</v>
      </c>
      <c r="B351">
        <v>38.5808233853</v>
      </c>
    </row>
    <row r="352" spans="1:2" x14ac:dyDescent="0.3">
      <c r="A352">
        <v>9</v>
      </c>
      <c r="B352">
        <v>23.330212131500002</v>
      </c>
    </row>
    <row r="353" spans="1:2" x14ac:dyDescent="0.3">
      <c r="A353">
        <v>9</v>
      </c>
      <c r="B353">
        <v>12.198464169399999</v>
      </c>
    </row>
    <row r="354" spans="1:2" x14ac:dyDescent="0.3">
      <c r="A354">
        <v>9</v>
      </c>
      <c r="B354">
        <v>17.501173031699999</v>
      </c>
    </row>
    <row r="355" spans="1:2" x14ac:dyDescent="0.3">
      <c r="A355">
        <v>9</v>
      </c>
      <c r="B355">
        <v>21.496781352900001</v>
      </c>
    </row>
    <row r="356" spans="1:2" x14ac:dyDescent="0.3">
      <c r="A356">
        <v>9</v>
      </c>
      <c r="B356">
        <v>21.129039319699999</v>
      </c>
    </row>
    <row r="357" spans="1:2" x14ac:dyDescent="0.3">
      <c r="A357">
        <v>9</v>
      </c>
      <c r="B357">
        <v>90.360357243099998</v>
      </c>
    </row>
    <row r="358" spans="1:2" x14ac:dyDescent="0.3">
      <c r="A358">
        <v>9</v>
      </c>
      <c r="B358">
        <v>41.878626870799998</v>
      </c>
    </row>
    <row r="359" spans="1:2" x14ac:dyDescent="0.3">
      <c r="A359">
        <v>9</v>
      </c>
      <c r="B359">
        <v>18.108847665799999</v>
      </c>
    </row>
    <row r="360" spans="1:2" x14ac:dyDescent="0.3">
      <c r="A360">
        <v>9</v>
      </c>
      <c r="B360">
        <v>12.556164774699999</v>
      </c>
    </row>
    <row r="361" spans="1:2" x14ac:dyDescent="0.3">
      <c r="A361">
        <v>9</v>
      </c>
      <c r="B361">
        <v>20.195034184099999</v>
      </c>
    </row>
    <row r="362" spans="1:2" x14ac:dyDescent="0.3">
      <c r="A362">
        <v>9</v>
      </c>
      <c r="B362">
        <v>19.552106155600001</v>
      </c>
    </row>
    <row r="363" spans="1:2" x14ac:dyDescent="0.3">
      <c r="A363">
        <v>9</v>
      </c>
      <c r="B363">
        <v>21.7189446607</v>
      </c>
    </row>
    <row r="364" spans="1:2" x14ac:dyDescent="0.3">
      <c r="A364">
        <v>9</v>
      </c>
      <c r="B364">
        <v>15.874200888300001</v>
      </c>
    </row>
    <row r="365" spans="1:2" x14ac:dyDescent="0.3">
      <c r="A365">
        <v>9</v>
      </c>
      <c r="B365">
        <v>12.882073887900001</v>
      </c>
    </row>
    <row r="366" spans="1:2" x14ac:dyDescent="0.3">
      <c r="A366">
        <v>9</v>
      </c>
      <c r="B366">
        <v>20.4919679371</v>
      </c>
    </row>
    <row r="367" spans="1:2" x14ac:dyDescent="0.3">
      <c r="A367">
        <v>9</v>
      </c>
      <c r="B367">
        <v>26.294021755599999</v>
      </c>
    </row>
    <row r="368" spans="1:2" x14ac:dyDescent="0.3">
      <c r="A368">
        <v>9</v>
      </c>
      <c r="B368">
        <v>17.979953181500001</v>
      </c>
    </row>
    <row r="369" spans="1:2" x14ac:dyDescent="0.3">
      <c r="A369">
        <v>9</v>
      </c>
      <c r="B369">
        <v>17.194967077000001</v>
      </c>
    </row>
    <row r="370" spans="1:2" x14ac:dyDescent="0.3">
      <c r="A370">
        <v>11</v>
      </c>
      <c r="B370">
        <v>22.972373226599998</v>
      </c>
    </row>
    <row r="371" spans="1:2" x14ac:dyDescent="0.3">
      <c r="A371">
        <v>11</v>
      </c>
      <c r="B371">
        <v>24.208551046499998</v>
      </c>
    </row>
    <row r="372" spans="1:2" x14ac:dyDescent="0.3">
      <c r="A372">
        <v>11</v>
      </c>
      <c r="B372">
        <v>16.1747563182</v>
      </c>
    </row>
    <row r="373" spans="1:2" x14ac:dyDescent="0.3">
      <c r="A373">
        <v>11</v>
      </c>
      <c r="B373">
        <v>15.2973592593</v>
      </c>
    </row>
    <row r="374" spans="1:2" x14ac:dyDescent="0.3">
      <c r="A374">
        <v>11</v>
      </c>
      <c r="B374">
        <v>27.748391782700001</v>
      </c>
    </row>
    <row r="375" spans="1:2" x14ac:dyDescent="0.3">
      <c r="A375">
        <v>11</v>
      </c>
      <c r="B375">
        <v>36.063452904199998</v>
      </c>
    </row>
    <row r="376" spans="1:2" x14ac:dyDescent="0.3">
      <c r="A376">
        <v>11</v>
      </c>
      <c r="B376">
        <v>15.770584426699999</v>
      </c>
    </row>
    <row r="377" spans="1:2" x14ac:dyDescent="0.3">
      <c r="A377">
        <v>11</v>
      </c>
      <c r="B377">
        <v>36.323476257400003</v>
      </c>
    </row>
    <row r="378" spans="1:2" x14ac:dyDescent="0.3">
      <c r="A378">
        <v>11</v>
      </c>
      <c r="B378">
        <v>18.0905033863</v>
      </c>
    </row>
    <row r="379" spans="1:2" x14ac:dyDescent="0.3">
      <c r="A379">
        <v>11</v>
      </c>
      <c r="B379">
        <v>31.064136965599999</v>
      </c>
    </row>
    <row r="380" spans="1:2" x14ac:dyDescent="0.3">
      <c r="A380">
        <v>11</v>
      </c>
      <c r="B380">
        <v>13.202242722999999</v>
      </c>
    </row>
    <row r="381" spans="1:2" x14ac:dyDescent="0.3">
      <c r="A381">
        <v>11</v>
      </c>
      <c r="B381">
        <v>14.2138595074</v>
      </c>
    </row>
    <row r="382" spans="1:2" x14ac:dyDescent="0.3">
      <c r="A382">
        <v>11</v>
      </c>
      <c r="B382">
        <v>20.8623106786</v>
      </c>
    </row>
    <row r="383" spans="1:2" x14ac:dyDescent="0.3">
      <c r="A383">
        <v>11</v>
      </c>
      <c r="B383">
        <v>26.8005705371</v>
      </c>
    </row>
    <row r="384" spans="1:2" x14ac:dyDescent="0.3">
      <c r="A384">
        <v>11</v>
      </c>
      <c r="B384">
        <v>8.1563850736399992</v>
      </c>
    </row>
    <row r="385" spans="1:2" x14ac:dyDescent="0.3">
      <c r="A385">
        <v>11</v>
      </c>
      <c r="B385">
        <v>9.6756478865299993</v>
      </c>
    </row>
    <row r="386" spans="1:2" x14ac:dyDescent="0.3">
      <c r="A386">
        <v>11</v>
      </c>
      <c r="B386">
        <v>6.1956766454599999</v>
      </c>
    </row>
    <row r="387" spans="1:2" x14ac:dyDescent="0.3">
      <c r="A387">
        <v>11</v>
      </c>
      <c r="B387">
        <v>21.6950330363</v>
      </c>
    </row>
    <row r="388" spans="1:2" x14ac:dyDescent="0.3">
      <c r="A388">
        <v>11</v>
      </c>
      <c r="B388">
        <v>23.319981751299999</v>
      </c>
    </row>
    <row r="389" spans="1:2" x14ac:dyDescent="0.3">
      <c r="A389">
        <v>11</v>
      </c>
      <c r="B389">
        <v>17.6094326238</v>
      </c>
    </row>
    <row r="390" spans="1:2" x14ac:dyDescent="0.3">
      <c r="A390">
        <v>11</v>
      </c>
      <c r="B390">
        <v>10.8345251183</v>
      </c>
    </row>
    <row r="391" spans="1:2" x14ac:dyDescent="0.3">
      <c r="A391">
        <v>11</v>
      </c>
      <c r="B391">
        <v>21.579844015799999</v>
      </c>
    </row>
    <row r="392" spans="1:2" x14ac:dyDescent="0.3">
      <c r="A392">
        <v>11</v>
      </c>
      <c r="B392">
        <v>18.593104556</v>
      </c>
    </row>
    <row r="393" spans="1:2" x14ac:dyDescent="0.3">
      <c r="A393">
        <v>11</v>
      </c>
      <c r="B393">
        <v>11.4960424413</v>
      </c>
    </row>
    <row r="394" spans="1:2" x14ac:dyDescent="0.3">
      <c r="A394">
        <v>11</v>
      </c>
      <c r="B394">
        <v>13.9577465505</v>
      </c>
    </row>
    <row r="395" spans="1:2" x14ac:dyDescent="0.3">
      <c r="A395">
        <v>11</v>
      </c>
      <c r="B395">
        <v>36.806751222700001</v>
      </c>
    </row>
    <row r="396" spans="1:2" x14ac:dyDescent="0.3">
      <c r="A396">
        <v>11</v>
      </c>
      <c r="B396">
        <v>11.7065193461</v>
      </c>
    </row>
    <row r="397" spans="1:2" x14ac:dyDescent="0.3">
      <c r="A397">
        <v>11</v>
      </c>
      <c r="B397">
        <v>10.594436055799999</v>
      </c>
    </row>
    <row r="398" spans="1:2" x14ac:dyDescent="0.3">
      <c r="A398">
        <v>11</v>
      </c>
      <c r="B398">
        <v>18.866370848700001</v>
      </c>
    </row>
    <row r="399" spans="1:2" x14ac:dyDescent="0.3">
      <c r="A399">
        <v>11</v>
      </c>
      <c r="B399">
        <v>9.7860546834500006</v>
      </c>
    </row>
    <row r="400" spans="1:2" x14ac:dyDescent="0.3">
      <c r="A400">
        <v>11</v>
      </c>
      <c r="B400">
        <v>11.7595453579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Description</vt:lpstr>
      <vt:lpstr>EHA</vt:lpstr>
      <vt:lpstr>AHA</vt:lpstr>
      <vt:lpstr>Flagged</vt:lpstr>
      <vt:lpstr>AC width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2021-12-29T02:16:49Z</dcterms:modified>
</cp:coreProperties>
</file>